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75" windowHeight="8205" activeTab="4"/>
  </bookViews>
  <sheets>
    <sheet name="Sheet1" sheetId="1" r:id="rId1"/>
    <sheet name="Sheet2" sheetId="2" r:id="rId2"/>
    <sheet name="Sheet4" sheetId="3" r:id="rId3"/>
    <sheet name="Sheet6" sheetId="4" r:id="rId4"/>
    <sheet name="Sheet7" sheetId="5" r:id="rId5"/>
    <sheet name="Sheet9" sheetId="6" r:id="rId6"/>
  </sheets>
  <externalReferences>
    <externalReference r:id="rId9"/>
  </externalReferences>
  <definedNames>
    <definedName name="_xlnm.Print_Area" localSheetId="4">'Sheet7'!$A$1:$E$27</definedName>
    <definedName name="_xlnm.Print_Titles" localSheetId="2">'Sheet4'!$4:$4</definedName>
    <definedName name="_xlnm.Print_Titles" localSheetId="5">'Sheet9'!$5:$6</definedName>
  </definedNames>
  <calcPr fullCalcOnLoad="1"/>
</workbook>
</file>

<file path=xl/sharedStrings.xml><?xml version="1.0" encoding="utf-8"?>
<sst xmlns="http://schemas.openxmlformats.org/spreadsheetml/2006/main" count="1071" uniqueCount="324">
  <si>
    <t>区 域</t>
  </si>
  <si>
    <t>名    称</t>
  </si>
  <si>
    <t>面积</t>
  </si>
  <si>
    <t>数量</t>
  </si>
  <si>
    <t>折算
系数</t>
  </si>
  <si>
    <t>卫生
面积</t>
  </si>
  <si>
    <t>总计</t>
  </si>
  <si>
    <t>主楼七层</t>
  </si>
  <si>
    <t>厕所</t>
  </si>
  <si>
    <t>电梯间</t>
  </si>
  <si>
    <t>教室</t>
  </si>
  <si>
    <t>教休室</t>
  </si>
  <si>
    <t>楼道</t>
  </si>
  <si>
    <t>楼梯间</t>
  </si>
  <si>
    <t>楼梯七层到六层两条</t>
  </si>
  <si>
    <t>辅楼二层</t>
  </si>
  <si>
    <t>楼梯二层到一层</t>
  </si>
  <si>
    <t>主楼二层</t>
  </si>
  <si>
    <t>楼梯二层到一层两条</t>
  </si>
  <si>
    <t>辅楼六层</t>
  </si>
  <si>
    <t>楼梯六层到五层</t>
  </si>
  <si>
    <t>十七号楼</t>
  </si>
  <si>
    <t xml:space="preserve">教室 </t>
  </si>
  <si>
    <t>楼梯</t>
  </si>
  <si>
    <t>辅楼四层</t>
  </si>
  <si>
    <t>楼梯四层到三层</t>
  </si>
  <si>
    <t>主楼一层</t>
  </si>
  <si>
    <t>大厅</t>
  </si>
  <si>
    <t>楼前广场</t>
  </si>
  <si>
    <t>办公楼</t>
  </si>
  <si>
    <t xml:space="preserve">门厅 </t>
  </si>
  <si>
    <t>十号楼</t>
  </si>
  <si>
    <t>主楼四层</t>
  </si>
  <si>
    <t>楼梯四层到三层两条</t>
  </si>
  <si>
    <t>辅楼三层</t>
  </si>
  <si>
    <t>楼梯三层到二层楼梯</t>
  </si>
  <si>
    <t>一号楼</t>
  </si>
  <si>
    <t>二号楼</t>
  </si>
  <si>
    <t xml:space="preserve">楼道 </t>
  </si>
  <si>
    <t>主楼三层</t>
  </si>
  <si>
    <t>楼梯三层到二层</t>
  </si>
  <si>
    <t>主楼九层</t>
  </si>
  <si>
    <t>楼梯九层到八层楼梯</t>
  </si>
  <si>
    <t>主楼六层</t>
  </si>
  <si>
    <t>楼梯六层到五层两条</t>
  </si>
  <si>
    <t>四号楼</t>
  </si>
  <si>
    <t>辅楼五层</t>
  </si>
  <si>
    <t>楼梯五层到四层</t>
  </si>
  <si>
    <t>主楼五层</t>
  </si>
  <si>
    <t>楼梯五层到四层两条</t>
  </si>
  <si>
    <t>主楼十一层</t>
  </si>
  <si>
    <t>楼梯十一层到十层楼梯</t>
  </si>
  <si>
    <t>主楼八层</t>
  </si>
  <si>
    <t>楼梯八层到七层楼梯</t>
  </si>
  <si>
    <t>辅楼一层</t>
  </si>
  <si>
    <t>主楼十层</t>
  </si>
  <si>
    <t>楼梯十层到九层楼梯</t>
  </si>
  <si>
    <t>主楼十二层</t>
  </si>
  <si>
    <t>楼梯十二层到十一层楼梯</t>
  </si>
  <si>
    <t>材料系</t>
  </si>
  <si>
    <t>电子工程系</t>
  </si>
  <si>
    <t>工业与艺术设计系</t>
  </si>
  <si>
    <t>管理工程系</t>
  </si>
  <si>
    <t>化学与化工系</t>
  </si>
  <si>
    <t>环境与安全工程系</t>
  </si>
  <si>
    <t>机械工程系</t>
  </si>
  <si>
    <t>计算机工程系</t>
  </si>
  <si>
    <t>继续教育部</t>
  </si>
  <si>
    <t>经济与法学系</t>
  </si>
  <si>
    <t>理学系</t>
  </si>
  <si>
    <t>外语系</t>
  </si>
  <si>
    <t>自动化系</t>
  </si>
  <si>
    <t>保障服务中心</t>
  </si>
  <si>
    <t>各系学生
人数</t>
  </si>
  <si>
    <t>学生总计
面积</t>
  </si>
  <si>
    <t>墩布</t>
  </si>
  <si>
    <t>扫帚</t>
  </si>
  <si>
    <t>油托</t>
  </si>
  <si>
    <t>胶手套</t>
  </si>
  <si>
    <t>泥刀</t>
  </si>
  <si>
    <t>百洁刷</t>
  </si>
  <si>
    <t>尘刷</t>
  </si>
  <si>
    <t>清洁球</t>
  </si>
  <si>
    <t>芳香球</t>
  </si>
  <si>
    <t>簸箕</t>
  </si>
  <si>
    <t>领用人
签 名</t>
  </si>
  <si>
    <t>卫 生 工 具 领 用 表</t>
  </si>
  <si>
    <t>合  计</t>
  </si>
  <si>
    <t>卫生区面积及折算系数</t>
  </si>
  <si>
    <t>同上</t>
  </si>
  <si>
    <t>环境与安全
工程系</t>
  </si>
  <si>
    <t>机 械 工 程 系</t>
  </si>
  <si>
    <t>计 算 机 工 程 系</t>
  </si>
  <si>
    <t>材 料 系</t>
  </si>
  <si>
    <t>电 子 工 程 系</t>
  </si>
  <si>
    <r>
      <t>管 理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程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</si>
  <si>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化 学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与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  <r>
      <rPr>
        <sz val="12"/>
        <rFont val="黑体"/>
        <family val="0"/>
      </rPr>
      <t xml:space="preserve"> </t>
    </r>
  </si>
  <si>
    <r>
      <t>经济</t>
    </r>
    <r>
      <rPr>
        <sz val="12"/>
        <rFont val="黑体"/>
        <family val="0"/>
      </rPr>
      <t>与法学系</t>
    </r>
  </si>
  <si>
    <r>
      <t>外 语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</si>
  <si>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自 动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</si>
  <si>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t>单位名称</t>
  </si>
  <si>
    <t>单位名称</t>
  </si>
  <si>
    <t>移动电话</t>
  </si>
  <si>
    <t>武奋花</t>
  </si>
  <si>
    <t>王定安</t>
  </si>
  <si>
    <t>任永健</t>
  </si>
  <si>
    <t>材料工程系</t>
  </si>
  <si>
    <t>申永生</t>
  </si>
  <si>
    <t>赵晓梅</t>
  </si>
  <si>
    <t>齐珠峰</t>
  </si>
  <si>
    <t>张山虎</t>
  </si>
  <si>
    <t>贺东亮</t>
  </si>
  <si>
    <t>阎文海</t>
  </si>
  <si>
    <t>杨惠娣</t>
  </si>
  <si>
    <t>王庆煜</t>
  </si>
  <si>
    <t>刘凤兰</t>
  </si>
  <si>
    <t>刘晓辉</t>
  </si>
  <si>
    <t>杨月发</t>
  </si>
  <si>
    <t>王建伟</t>
  </si>
  <si>
    <t>常瑞娟</t>
  </si>
  <si>
    <t>乔俊福</t>
  </si>
  <si>
    <t>外 语 系</t>
  </si>
  <si>
    <t>办公室</t>
  </si>
  <si>
    <t xml:space="preserve">化学与化工系 </t>
  </si>
  <si>
    <t>理 学 系</t>
  </si>
  <si>
    <t>姓 名</t>
  </si>
  <si>
    <t>吕    敬</t>
  </si>
  <si>
    <t>宋    云</t>
  </si>
  <si>
    <t>吕    靖</t>
  </si>
  <si>
    <t>刘    刚</t>
  </si>
  <si>
    <t>常    斌</t>
  </si>
  <si>
    <t>张    佳</t>
  </si>
  <si>
    <t>寇    静</t>
  </si>
  <si>
    <t>刘    彬</t>
  </si>
  <si>
    <t>陆    锋</t>
  </si>
  <si>
    <t>主楼十二层</t>
  </si>
  <si>
    <t>主楼七层</t>
  </si>
  <si>
    <t>辅楼二层</t>
  </si>
  <si>
    <t>主楼二层</t>
  </si>
  <si>
    <t>辅楼六层</t>
  </si>
  <si>
    <t>十七号楼</t>
  </si>
  <si>
    <t>辅楼四层</t>
  </si>
  <si>
    <t>主楼一层</t>
  </si>
  <si>
    <t>办公楼</t>
  </si>
  <si>
    <t>十号楼</t>
  </si>
  <si>
    <t>主楼四层</t>
  </si>
  <si>
    <t>辅楼三层</t>
  </si>
  <si>
    <t>一号楼</t>
  </si>
  <si>
    <t>二号楼</t>
  </si>
  <si>
    <t>辅楼五层</t>
  </si>
  <si>
    <t>主楼三层</t>
  </si>
  <si>
    <t>主楼九层</t>
  </si>
  <si>
    <t>主楼六层</t>
  </si>
  <si>
    <t>四号楼</t>
  </si>
  <si>
    <t>主楼五层</t>
  </si>
  <si>
    <t>主楼十一层</t>
  </si>
  <si>
    <t>主楼八层</t>
  </si>
  <si>
    <t>辅楼一层</t>
  </si>
  <si>
    <t>主楼十层</t>
  </si>
  <si>
    <r>
      <t>单 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称</t>
    </r>
  </si>
  <si>
    <t>小 号</t>
  </si>
  <si>
    <t>单 位 名 称</t>
  </si>
  <si>
    <t>学 院 各 系 卫 生 区 面 积 及 成 绩 考 核 表</t>
  </si>
  <si>
    <t>自 动 化 系</t>
  </si>
  <si>
    <t>管 理 工 程 系</t>
  </si>
  <si>
    <t>保障服务
中心</t>
  </si>
  <si>
    <t xml:space="preserve">化 学 与 化 工 系 </t>
  </si>
  <si>
    <t>星期一</t>
  </si>
  <si>
    <t>单位
名称</t>
  </si>
  <si>
    <t>主楼7层</t>
  </si>
  <si>
    <t>辅楼2层</t>
  </si>
  <si>
    <t>主楼2层</t>
  </si>
  <si>
    <t>辅楼6层</t>
  </si>
  <si>
    <t>辅楼4层</t>
  </si>
  <si>
    <t>主楼1层</t>
  </si>
  <si>
    <t>主楼4层</t>
  </si>
  <si>
    <t>辅楼3层</t>
  </si>
  <si>
    <t>1号楼</t>
  </si>
  <si>
    <t>2号楼</t>
  </si>
  <si>
    <t>辅楼5层</t>
  </si>
  <si>
    <t>主楼3层</t>
  </si>
  <si>
    <t>主楼9层</t>
  </si>
  <si>
    <t>主楼6层</t>
  </si>
  <si>
    <t>主楼5层</t>
  </si>
  <si>
    <t>主楼8层</t>
  </si>
  <si>
    <t>辅楼1层</t>
  </si>
  <si>
    <t>4号楼</t>
  </si>
  <si>
    <t>6到五层楼梯</t>
  </si>
  <si>
    <t>3到二层楼梯</t>
  </si>
  <si>
    <t>4到三层楼梯</t>
  </si>
  <si>
    <t>星期二</t>
  </si>
  <si>
    <t>星期三</t>
  </si>
  <si>
    <t>星期四</t>
  </si>
  <si>
    <t>星期五</t>
  </si>
  <si>
    <t>星期六</t>
  </si>
  <si>
    <t xml:space="preserve">面
积  </t>
  </si>
  <si>
    <t>数
量</t>
  </si>
  <si>
    <t>卫
生
面
积</t>
  </si>
  <si>
    <t>主楼12层</t>
  </si>
  <si>
    <t>12到11层楼梯</t>
  </si>
  <si>
    <t>7到6层楼梯</t>
  </si>
  <si>
    <t>2到1层楼梯</t>
  </si>
  <si>
    <t>17号楼</t>
  </si>
  <si>
    <t>4到3层楼梯</t>
  </si>
  <si>
    <t>10号楼</t>
  </si>
  <si>
    <t>3到2层楼梯</t>
  </si>
  <si>
    <t>5到4层楼梯</t>
  </si>
  <si>
    <t>9到8层楼梯</t>
  </si>
  <si>
    <t>6到5层楼梯</t>
  </si>
  <si>
    <t>主楼11层</t>
  </si>
  <si>
    <t>11到10层楼梯</t>
  </si>
  <si>
    <t>8到7层楼梯</t>
  </si>
  <si>
    <t>主楼10层</t>
  </si>
  <si>
    <t>10到9层楼梯</t>
  </si>
  <si>
    <r>
      <t>绩效
时数
t</t>
    </r>
    <r>
      <rPr>
        <b/>
        <vertAlign val="subscript"/>
        <sz val="10"/>
        <rFont val="黑体"/>
        <family val="0"/>
      </rPr>
      <t>绩</t>
    </r>
  </si>
  <si>
    <r>
      <t>绩效
成绩
n</t>
    </r>
    <r>
      <rPr>
        <b/>
        <vertAlign val="subscript"/>
        <sz val="10"/>
        <rFont val="黑体"/>
        <family val="0"/>
      </rPr>
      <t>实</t>
    </r>
  </si>
  <si>
    <r>
      <t>工作
时间
t</t>
    </r>
    <r>
      <rPr>
        <b/>
        <vertAlign val="subscript"/>
        <sz val="10"/>
        <rFont val="黑体"/>
        <family val="0"/>
      </rPr>
      <t>实</t>
    </r>
  </si>
  <si>
    <t>绩效
时数
总和
（小时）</t>
  </si>
  <si>
    <t>绩效
时数
总和
（小时）</t>
  </si>
  <si>
    <r>
      <t xml:space="preserve">综合保障服务中心      2009 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</si>
  <si>
    <t>学 院 各 系 卫 生 区 面 积 及 成 绩 考 核 表</t>
  </si>
  <si>
    <t>单位
名称</t>
  </si>
  <si>
    <t>区 域</t>
  </si>
  <si>
    <t>名    称</t>
  </si>
  <si>
    <t xml:space="preserve">面
积  </t>
  </si>
  <si>
    <t>数
量</t>
  </si>
  <si>
    <t>折算
系数</t>
  </si>
  <si>
    <t>卫
生
面
积</t>
  </si>
  <si>
    <t>工作
时间
t实</t>
  </si>
  <si>
    <t>星期一</t>
  </si>
  <si>
    <t>星期二</t>
  </si>
  <si>
    <t>星期三</t>
  </si>
  <si>
    <t>星期四</t>
  </si>
  <si>
    <t>星期五</t>
  </si>
  <si>
    <t>星期六</t>
  </si>
  <si>
    <t>绩效
总成绩
N实</t>
  </si>
  <si>
    <t>绩效
成绩
n实</t>
  </si>
  <si>
    <t>绩效
时数
t绩</t>
  </si>
  <si>
    <t>保障服务
中心</t>
  </si>
  <si>
    <t>主楼12层</t>
  </si>
  <si>
    <t>厕所</t>
  </si>
  <si>
    <t>电梯间</t>
  </si>
  <si>
    <t>楼道</t>
  </si>
  <si>
    <t>楼梯间</t>
  </si>
  <si>
    <t>12到11层楼梯</t>
  </si>
  <si>
    <t>材 料 系</t>
  </si>
  <si>
    <t>主楼7层</t>
  </si>
  <si>
    <t>教室</t>
  </si>
  <si>
    <t>教休室</t>
  </si>
  <si>
    <t>7到6层楼梯</t>
  </si>
  <si>
    <t>电 子 工 程 系</t>
  </si>
  <si>
    <t>辅楼2层</t>
  </si>
  <si>
    <t>2到1层楼梯</t>
  </si>
  <si>
    <t>主楼2层</t>
  </si>
  <si>
    <t>工业与艺术设计系</t>
  </si>
  <si>
    <t>辅楼6层</t>
  </si>
  <si>
    <t>6到五层楼梯</t>
  </si>
  <si>
    <t>17号楼</t>
  </si>
  <si>
    <t xml:space="preserve">教室 </t>
  </si>
  <si>
    <t>楼梯</t>
  </si>
  <si>
    <t>管 理 工 程 系</t>
  </si>
  <si>
    <t>辅楼4层</t>
  </si>
  <si>
    <t>4到3层楼梯</t>
  </si>
  <si>
    <t>主楼1层</t>
  </si>
  <si>
    <t>大厅</t>
  </si>
  <si>
    <t>楼前广场</t>
  </si>
  <si>
    <t xml:space="preserve">化 学 与 化 工 系 </t>
  </si>
  <si>
    <t>办公楼</t>
  </si>
  <si>
    <t xml:space="preserve">门厅 </t>
  </si>
  <si>
    <t>10号楼</t>
  </si>
  <si>
    <t>主楼4层</t>
  </si>
  <si>
    <t>4到三层楼梯</t>
  </si>
  <si>
    <t>环境与安全工程系</t>
  </si>
  <si>
    <t>辅楼3层</t>
  </si>
  <si>
    <t>3到2层楼梯</t>
  </si>
  <si>
    <t>1号楼</t>
  </si>
  <si>
    <t>机 械 工 程 系</t>
  </si>
  <si>
    <t>2号楼</t>
  </si>
  <si>
    <t xml:space="preserve">楼道 </t>
  </si>
  <si>
    <t>辅楼5层</t>
  </si>
  <si>
    <t>5到4层楼梯</t>
  </si>
  <si>
    <t>主楼3层</t>
  </si>
  <si>
    <t>3到二层楼梯</t>
  </si>
  <si>
    <t>计 算 机 工 程 系</t>
  </si>
  <si>
    <t>主楼9层</t>
  </si>
  <si>
    <t>9到8层楼梯</t>
  </si>
  <si>
    <t>主楼6层</t>
  </si>
  <si>
    <t>6到5层楼梯</t>
  </si>
  <si>
    <t>继续教育部</t>
  </si>
  <si>
    <t>4号楼</t>
  </si>
  <si>
    <t>经济与法学系</t>
  </si>
  <si>
    <t>主楼5层</t>
  </si>
  <si>
    <t>理学系</t>
  </si>
  <si>
    <t>主楼11层</t>
  </si>
  <si>
    <t>11到10层楼梯</t>
  </si>
  <si>
    <t>外语系</t>
  </si>
  <si>
    <t>主楼8层</t>
  </si>
  <si>
    <t>8到7层楼梯</t>
  </si>
  <si>
    <t>自 动 化 系</t>
  </si>
  <si>
    <t>辅楼1层</t>
  </si>
  <si>
    <t>主楼10层</t>
  </si>
  <si>
    <t>10到9层楼梯</t>
  </si>
  <si>
    <t>综合保障服务中心      2009 年10月16日</t>
  </si>
  <si>
    <t>0.6～0.69差
0.7～0.79中
0.8～0.89良
0.9～1优</t>
  </si>
  <si>
    <r>
      <t>绩效
总成
绩
N</t>
    </r>
    <r>
      <rPr>
        <b/>
        <vertAlign val="subscript"/>
        <sz val="10"/>
        <rFont val="黑体"/>
        <family val="0"/>
      </rPr>
      <t>实</t>
    </r>
  </si>
  <si>
    <t>绩效时数（小时）</t>
  </si>
  <si>
    <t xml:space="preserve"> </t>
  </si>
  <si>
    <t>绩效总成绩（N实）</t>
  </si>
  <si>
    <t xml:space="preserve"> 电子工程系</t>
  </si>
  <si>
    <t xml:space="preserve"> 材料工程系</t>
  </si>
  <si>
    <t xml:space="preserve"> 工业与艺术设计</t>
  </si>
  <si>
    <t xml:space="preserve"> 自动化系</t>
  </si>
  <si>
    <t xml:space="preserve"> 环境与安全工程系</t>
  </si>
  <si>
    <t xml:space="preserve"> 理 学 系</t>
  </si>
  <si>
    <t xml:space="preserve"> 计算机系</t>
  </si>
  <si>
    <t xml:space="preserve"> 经济与管理系</t>
  </si>
  <si>
    <t xml:space="preserve"> 化学与化工系</t>
  </si>
  <si>
    <t xml:space="preserve"> 机 械 系</t>
  </si>
  <si>
    <t xml:space="preserve"> 体 育 系</t>
  </si>
  <si>
    <t xml:space="preserve"> 外 语 系</t>
  </si>
  <si>
    <t xml:space="preserve"> 法 学 系</t>
  </si>
  <si>
    <r>
      <t>后勤处动力科</t>
    </r>
  </si>
  <si>
    <t>成绩</t>
  </si>
  <si>
    <t>学院各系2018/2019一学期
“励志爱校”公益劳动成绩考核表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</si>
</sst>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  <numFmt numFmtId="180" formatCode="[$-F800]dddd\,\ mmmm\ dd\,\ yyyy"/>
  </numFmts>
  <fonts count="5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24"/>
      <name val="黑体"/>
      <family val="0"/>
    </font>
    <font>
      <b/>
      <sz val="22"/>
      <name val="黑体"/>
      <family val="0"/>
    </font>
    <font>
      <sz val="18"/>
      <name val="华文行楷"/>
      <family val="0"/>
    </font>
    <font>
      <b/>
      <sz val="18"/>
      <name val="华文琥珀"/>
      <family val="0"/>
    </font>
    <font>
      <b/>
      <sz val="16"/>
      <name val="华文仿宋"/>
      <family val="0"/>
    </font>
    <font>
      <b/>
      <sz val="14"/>
      <name val="华文仿宋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vertAlign val="subscript"/>
      <sz val="10"/>
      <name val="黑体"/>
      <family val="0"/>
    </font>
    <font>
      <sz val="10"/>
      <name val="宋体"/>
      <family val="0"/>
    </font>
    <font>
      <b/>
      <sz val="9"/>
      <name val="黑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3" borderId="1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179" fontId="12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vertical="center" textRotation="255" wrapText="1"/>
    </xf>
    <xf numFmtId="0" fontId="13" fillId="0" borderId="12" xfId="0" applyFont="1" applyBorder="1" applyAlignment="1">
      <alignment vertical="center" textRotation="255" wrapText="1"/>
    </xf>
    <xf numFmtId="0" fontId="13" fillId="0" borderId="11" xfId="0" applyFont="1" applyBorder="1" applyAlignment="1">
      <alignment vertical="center" textRotation="255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5962650" cy="552450"/>
    <xdr:sp>
      <xdr:nvSpPr>
        <xdr:cNvPr id="1" name="矩形 1"/>
        <xdr:cNvSpPr>
          <a:spLocks/>
        </xdr:cNvSpPr>
      </xdr:nvSpPr>
      <xdr:spPr>
        <a:xfrm>
          <a:off x="0" y="114300"/>
          <a:ext cx="5962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宋体"/>
              <a:ea typeface="宋体"/>
              <a:cs typeface="宋体"/>
            </a:rPr>
            <a:t>全校各系责任卫生区及联系方式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1608;&#21171;&#21160;&#32771;&#2668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5">
          <cell r="T5">
            <v>54.22083333333333</v>
          </cell>
          <cell r="U5">
            <v>0.925</v>
          </cell>
          <cell r="V5" t="str">
            <v>优</v>
          </cell>
        </row>
        <row r="6">
          <cell r="T6">
            <v>42.75</v>
          </cell>
          <cell r="U6">
            <v>0.95</v>
          </cell>
          <cell r="V6" t="str">
            <v>优上</v>
          </cell>
        </row>
        <row r="7">
          <cell r="T7">
            <v>14.645833333333334</v>
          </cell>
          <cell r="U7">
            <v>0.95</v>
          </cell>
          <cell r="V7" t="str">
            <v>优上</v>
          </cell>
        </row>
        <row r="9">
          <cell r="T9">
            <v>59.849999999999994</v>
          </cell>
          <cell r="U9">
            <v>0.95</v>
          </cell>
          <cell r="V9" t="str">
            <v>优上</v>
          </cell>
        </row>
        <row r="12">
          <cell r="T12">
            <v>96.10833333333332</v>
          </cell>
          <cell r="U12">
            <v>0.9499999999999998</v>
          </cell>
          <cell r="V12" t="str">
            <v>优上</v>
          </cell>
        </row>
        <row r="14">
          <cell r="T14">
            <v>82.09583333333333</v>
          </cell>
          <cell r="U14">
            <v>0.95</v>
          </cell>
          <cell r="V14" t="str">
            <v>优上</v>
          </cell>
        </row>
        <row r="15">
          <cell r="T15">
            <v>21.770833333333332</v>
          </cell>
          <cell r="U15">
            <v>0.95</v>
          </cell>
          <cell r="V15" t="str">
            <v>优上</v>
          </cell>
        </row>
        <row r="16">
          <cell r="T16">
            <v>38.25</v>
          </cell>
          <cell r="U16">
            <v>0.8499999999999999</v>
          </cell>
          <cell r="V16" t="str">
            <v>良上</v>
          </cell>
        </row>
        <row r="17">
          <cell r="T17">
            <v>128.25</v>
          </cell>
          <cell r="U17">
            <v>0.95</v>
          </cell>
          <cell r="V17" t="str">
            <v>优上</v>
          </cell>
        </row>
        <row r="20">
          <cell r="T20">
            <v>111.51666666666667</v>
          </cell>
          <cell r="U20">
            <v>0.9433333333333334</v>
          </cell>
          <cell r="V20" t="str">
            <v>优</v>
          </cell>
        </row>
        <row r="22">
          <cell r="T22">
            <v>142.75</v>
          </cell>
          <cell r="U22">
            <v>0.8999999999999999</v>
          </cell>
          <cell r="V22" t="str">
            <v>优</v>
          </cell>
        </row>
        <row r="23">
          <cell r="T23">
            <v>17.1</v>
          </cell>
          <cell r="U23">
            <v>0.95</v>
          </cell>
          <cell r="V23" t="str">
            <v>优上</v>
          </cell>
        </row>
        <row r="24">
          <cell r="T24">
            <v>23.75</v>
          </cell>
          <cell r="U24">
            <v>0.95</v>
          </cell>
          <cell r="V24" t="str">
            <v>优上</v>
          </cell>
        </row>
      </sheetData>
    </sheetDataSet>
  </externalBook>
</externalLink>
</file>

<file path=xl/tables/table1.xml><?xml version="1.0" encoding="utf-8"?>
<table xmlns="http://schemas.openxmlformats.org/spreadsheetml/2006/main" id="6" name="表6" displayName="表6" ref="A4:F34" totalsRowShown="0">
  <autoFilter ref="A4:F34"/>
  <tableColumns count="6">
    <tableColumn id="1" name="单 位 名 称"/>
    <tableColumn id="2" name="区 域"/>
    <tableColumn id="3" name="姓 名"/>
    <tableColumn id="4" name="办公室"/>
    <tableColumn id="5" name="移动电话"/>
    <tableColumn id="7" name="小 号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9" name="表6_20" displayName="表6_20" ref="A2:D18" totalsRowShown="0">
  <autoFilter ref="A2:D18"/>
  <tableColumns count="4">
    <tableColumn id="1" name="单 位 名 称"/>
    <tableColumn id="12" name="绩效时数（小时）"/>
    <tableColumn id="4" name="绩效总成绩（N实）"/>
    <tableColumn id="5" name="成绩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2"/>
  <sheetViews>
    <sheetView zoomScalePageLayoutView="0" workbookViewId="0" topLeftCell="A1">
      <selection activeCell="H7" sqref="H7"/>
    </sheetView>
  </sheetViews>
  <sheetFormatPr defaultColWidth="9.00390625" defaultRowHeight="14.25"/>
  <cols>
    <col min="8" max="8" width="9.00390625" style="1" customWidth="1"/>
  </cols>
  <sheetData>
    <row r="2" ht="14.25">
      <c r="A2" t="s">
        <v>220</v>
      </c>
    </row>
    <row r="5" spans="1:22" ht="14.25">
      <c r="A5" t="s">
        <v>221</v>
      </c>
      <c r="B5" t="s">
        <v>222</v>
      </c>
      <c r="C5" t="s">
        <v>223</v>
      </c>
      <c r="D5" t="s">
        <v>224</v>
      </c>
      <c r="E5" t="s">
        <v>225</v>
      </c>
      <c r="F5" t="s">
        <v>226</v>
      </c>
      <c r="G5" t="s">
        <v>227</v>
      </c>
      <c r="H5" s="1" t="s">
        <v>228</v>
      </c>
      <c r="I5" t="s">
        <v>229</v>
      </c>
      <c r="K5" t="s">
        <v>230</v>
      </c>
      <c r="M5" t="s">
        <v>231</v>
      </c>
      <c r="O5" t="s">
        <v>232</v>
      </c>
      <c r="Q5" t="s">
        <v>233</v>
      </c>
      <c r="S5" t="s">
        <v>234</v>
      </c>
      <c r="U5" t="s">
        <v>235</v>
      </c>
      <c r="V5" t="s">
        <v>217</v>
      </c>
    </row>
    <row r="6" spans="9:20" ht="14.25">
      <c r="I6" t="s">
        <v>236</v>
      </c>
      <c r="J6" t="s">
        <v>237</v>
      </c>
      <c r="K6" t="s">
        <v>236</v>
      </c>
      <c r="L6" t="s">
        <v>237</v>
      </c>
      <c r="M6" t="s">
        <v>236</v>
      </c>
      <c r="N6" t="s">
        <v>237</v>
      </c>
      <c r="O6" t="s">
        <v>236</v>
      </c>
      <c r="P6" t="s">
        <v>237</v>
      </c>
      <c r="Q6" t="s">
        <v>236</v>
      </c>
      <c r="R6" t="s">
        <v>237</v>
      </c>
      <c r="S6" t="s">
        <v>236</v>
      </c>
      <c r="T6" t="s">
        <v>237</v>
      </c>
    </row>
    <row r="7" spans="1:7" ht="14.25">
      <c r="A7" t="s">
        <v>238</v>
      </c>
      <c r="B7" t="s">
        <v>239</v>
      </c>
      <c r="C7" t="s">
        <v>240</v>
      </c>
      <c r="D7">
        <v>52</v>
      </c>
      <c r="E7">
        <v>2</v>
      </c>
      <c r="F7">
        <v>1</v>
      </c>
      <c r="G7">
        <v>104</v>
      </c>
    </row>
    <row r="8" spans="2:7" ht="14.25">
      <c r="B8" t="s">
        <v>239</v>
      </c>
      <c r="C8" t="s">
        <v>241</v>
      </c>
      <c r="D8">
        <v>35</v>
      </c>
      <c r="E8">
        <v>1</v>
      </c>
      <c r="F8">
        <v>0.8</v>
      </c>
      <c r="G8">
        <v>28</v>
      </c>
    </row>
    <row r="9" spans="2:7" ht="14.25">
      <c r="B9" t="s">
        <v>239</v>
      </c>
      <c r="C9" t="s">
        <v>242</v>
      </c>
      <c r="D9">
        <v>210</v>
      </c>
      <c r="E9">
        <v>1</v>
      </c>
      <c r="F9">
        <v>0.8</v>
      </c>
      <c r="G9">
        <v>168</v>
      </c>
    </row>
    <row r="10" spans="2:7" ht="14.25">
      <c r="B10" t="s">
        <v>239</v>
      </c>
      <c r="C10" t="s">
        <v>243</v>
      </c>
      <c r="D10">
        <v>23</v>
      </c>
      <c r="E10">
        <v>1</v>
      </c>
      <c r="F10">
        <v>0.8</v>
      </c>
      <c r="G10">
        <v>18.400000000000002</v>
      </c>
    </row>
    <row r="11" spans="2:7" ht="14.25">
      <c r="B11" t="s">
        <v>239</v>
      </c>
      <c r="C11" t="s">
        <v>244</v>
      </c>
      <c r="D11">
        <v>180</v>
      </c>
      <c r="E11">
        <v>2</v>
      </c>
      <c r="F11">
        <v>1.5</v>
      </c>
      <c r="G11">
        <v>540</v>
      </c>
    </row>
    <row r="12" spans="1:18" ht="14.25">
      <c r="A12" t="s">
        <v>245</v>
      </c>
      <c r="B12" t="s">
        <v>246</v>
      </c>
      <c r="C12" t="s">
        <v>240</v>
      </c>
      <c r="D12">
        <v>5</v>
      </c>
      <c r="E12">
        <v>2</v>
      </c>
      <c r="F12">
        <v>1</v>
      </c>
      <c r="G12">
        <v>10</v>
      </c>
      <c r="H12" s="1">
        <v>12</v>
      </c>
      <c r="I12">
        <v>0.6</v>
      </c>
      <c r="J12">
        <v>7.199999999999999</v>
      </c>
      <c r="K12">
        <v>0.6</v>
      </c>
      <c r="L12">
        <v>7.199999999999999</v>
      </c>
      <c r="M12">
        <v>0.8</v>
      </c>
      <c r="N12">
        <v>9.600000000000001</v>
      </c>
      <c r="O12">
        <v>0.8</v>
      </c>
      <c r="P12">
        <v>9.600000000000001</v>
      </c>
      <c r="Q12">
        <v>0.9</v>
      </c>
      <c r="R12">
        <v>10.8</v>
      </c>
    </row>
    <row r="13" spans="2:18" ht="14.25">
      <c r="B13" t="s">
        <v>246</v>
      </c>
      <c r="C13" t="s">
        <v>240</v>
      </c>
      <c r="D13">
        <v>26</v>
      </c>
      <c r="E13">
        <v>2</v>
      </c>
      <c r="F13">
        <v>1</v>
      </c>
      <c r="G13">
        <v>52</v>
      </c>
      <c r="H13" s="1">
        <v>60</v>
      </c>
      <c r="I13">
        <v>0.6</v>
      </c>
      <c r="J13">
        <v>36</v>
      </c>
      <c r="K13">
        <v>0.6</v>
      </c>
      <c r="L13">
        <v>36</v>
      </c>
      <c r="M13">
        <v>0.8</v>
      </c>
      <c r="N13">
        <v>48</v>
      </c>
      <c r="O13">
        <v>0.8</v>
      </c>
      <c r="P13">
        <v>48</v>
      </c>
      <c r="Q13">
        <v>0.9</v>
      </c>
      <c r="R13">
        <v>54</v>
      </c>
    </row>
    <row r="14" spans="2:18" ht="14.25">
      <c r="B14" t="s">
        <v>246</v>
      </c>
      <c r="C14" t="s">
        <v>241</v>
      </c>
      <c r="D14">
        <v>35</v>
      </c>
      <c r="E14">
        <v>1</v>
      </c>
      <c r="F14">
        <v>0.8</v>
      </c>
      <c r="G14">
        <v>28</v>
      </c>
      <c r="H14" s="1">
        <v>6</v>
      </c>
      <c r="I14">
        <v>0.6</v>
      </c>
      <c r="J14">
        <v>3.5999999999999996</v>
      </c>
      <c r="K14">
        <v>0.6</v>
      </c>
      <c r="L14">
        <v>3.5999999999999996</v>
      </c>
      <c r="M14">
        <v>0.8</v>
      </c>
      <c r="N14">
        <v>4.800000000000001</v>
      </c>
      <c r="O14">
        <v>0.75</v>
      </c>
      <c r="P14">
        <v>4.5</v>
      </c>
      <c r="Q14">
        <v>0.9</v>
      </c>
      <c r="R14">
        <v>5.4</v>
      </c>
    </row>
    <row r="15" spans="2:18" ht="14.25">
      <c r="B15" t="s">
        <v>246</v>
      </c>
      <c r="C15" t="s">
        <v>247</v>
      </c>
      <c r="D15">
        <v>100</v>
      </c>
      <c r="E15">
        <v>9</v>
      </c>
      <c r="F15">
        <v>1</v>
      </c>
      <c r="G15">
        <v>900</v>
      </c>
      <c r="H15" s="1">
        <v>540</v>
      </c>
      <c r="I15">
        <v>0.9</v>
      </c>
      <c r="J15">
        <v>486</v>
      </c>
      <c r="K15">
        <v>0.9</v>
      </c>
      <c r="L15">
        <v>486</v>
      </c>
      <c r="M15">
        <v>0.9</v>
      </c>
      <c r="N15">
        <v>486</v>
      </c>
      <c r="O15">
        <v>0.8</v>
      </c>
      <c r="P15">
        <v>432</v>
      </c>
      <c r="Q15">
        <v>0.9</v>
      </c>
      <c r="R15">
        <v>486</v>
      </c>
    </row>
    <row r="16" spans="2:18" ht="14.25">
      <c r="B16" t="s">
        <v>246</v>
      </c>
      <c r="C16" t="s">
        <v>248</v>
      </c>
      <c r="D16">
        <v>12</v>
      </c>
      <c r="E16">
        <v>1</v>
      </c>
      <c r="F16">
        <v>1</v>
      </c>
      <c r="G16">
        <v>12</v>
      </c>
      <c r="H16" s="1">
        <v>6</v>
      </c>
      <c r="I16">
        <v>0.6</v>
      </c>
      <c r="J16">
        <v>3.5999999999999996</v>
      </c>
      <c r="L16">
        <v>0</v>
      </c>
      <c r="N16">
        <v>0</v>
      </c>
      <c r="O16">
        <v>0.8</v>
      </c>
      <c r="P16">
        <v>4.800000000000001</v>
      </c>
      <c r="Q16">
        <v>0.9</v>
      </c>
      <c r="R16">
        <v>5.4</v>
      </c>
    </row>
    <row r="17" spans="2:18" ht="14.25">
      <c r="B17" t="s">
        <v>246</v>
      </c>
      <c r="C17" t="s">
        <v>242</v>
      </c>
      <c r="D17">
        <v>210</v>
      </c>
      <c r="E17">
        <v>1</v>
      </c>
      <c r="F17">
        <v>0.8</v>
      </c>
      <c r="G17">
        <v>168</v>
      </c>
      <c r="H17" s="1">
        <v>89</v>
      </c>
      <c r="I17">
        <v>0.6</v>
      </c>
      <c r="J17">
        <v>53.4</v>
      </c>
      <c r="K17">
        <v>0.6</v>
      </c>
      <c r="L17">
        <v>53.4</v>
      </c>
      <c r="M17">
        <v>0.6</v>
      </c>
      <c r="N17">
        <v>53.4</v>
      </c>
      <c r="O17">
        <v>0.75</v>
      </c>
      <c r="P17">
        <v>66.75</v>
      </c>
      <c r="Q17">
        <v>0.9</v>
      </c>
      <c r="R17">
        <v>80.10000000000001</v>
      </c>
    </row>
    <row r="18" spans="2:18" ht="14.25">
      <c r="B18" t="s">
        <v>246</v>
      </c>
      <c r="C18" t="s">
        <v>243</v>
      </c>
      <c r="D18">
        <v>23</v>
      </c>
      <c r="E18">
        <v>1</v>
      </c>
      <c r="F18">
        <v>0.8</v>
      </c>
      <c r="G18">
        <v>18.400000000000002</v>
      </c>
      <c r="H18" s="1">
        <v>4</v>
      </c>
      <c r="I18">
        <v>0.6</v>
      </c>
      <c r="J18">
        <v>2.4</v>
      </c>
      <c r="K18">
        <v>0.6</v>
      </c>
      <c r="L18">
        <v>2.4</v>
      </c>
      <c r="M18">
        <v>0.6</v>
      </c>
      <c r="N18">
        <v>2.4</v>
      </c>
      <c r="O18">
        <v>0.6</v>
      </c>
      <c r="P18">
        <v>2.4</v>
      </c>
      <c r="Q18">
        <v>0.9</v>
      </c>
      <c r="R18">
        <v>3.6</v>
      </c>
    </row>
    <row r="19" spans="2:22" ht="14.25">
      <c r="B19" t="s">
        <v>246</v>
      </c>
      <c r="C19" t="s">
        <v>249</v>
      </c>
      <c r="D19">
        <v>180</v>
      </c>
      <c r="E19">
        <v>2</v>
      </c>
      <c r="F19">
        <v>1.5</v>
      </c>
      <c r="G19">
        <v>540</v>
      </c>
      <c r="H19" s="1">
        <v>108</v>
      </c>
      <c r="I19">
        <v>0.6</v>
      </c>
      <c r="J19">
        <v>64.8</v>
      </c>
      <c r="K19">
        <v>0.6</v>
      </c>
      <c r="L19">
        <v>64.8</v>
      </c>
      <c r="M19">
        <v>0.6</v>
      </c>
      <c r="N19">
        <v>64.8</v>
      </c>
      <c r="O19">
        <v>0.6</v>
      </c>
      <c r="P19">
        <v>64.8</v>
      </c>
      <c r="Q19">
        <v>0.9</v>
      </c>
      <c r="R19">
        <v>97.2</v>
      </c>
      <c r="U19">
        <v>0.7292857142857143</v>
      </c>
      <c r="V19">
        <v>55.91250000000001</v>
      </c>
    </row>
    <row r="20" spans="1:18" ht="14.25">
      <c r="A20" t="s">
        <v>250</v>
      </c>
      <c r="B20" t="s">
        <v>251</v>
      </c>
      <c r="C20" t="s">
        <v>240</v>
      </c>
      <c r="D20">
        <v>36</v>
      </c>
      <c r="E20">
        <v>2</v>
      </c>
      <c r="F20">
        <v>1</v>
      </c>
      <c r="G20">
        <v>72</v>
      </c>
      <c r="H20" s="1">
        <v>83</v>
      </c>
      <c r="I20">
        <v>0.8</v>
      </c>
      <c r="J20">
        <v>66.4</v>
      </c>
      <c r="K20">
        <v>0.8</v>
      </c>
      <c r="L20">
        <v>66.4</v>
      </c>
      <c r="M20">
        <v>0.8</v>
      </c>
      <c r="N20">
        <v>66.4</v>
      </c>
      <c r="O20">
        <v>0.75</v>
      </c>
      <c r="P20">
        <v>62.25</v>
      </c>
      <c r="Q20">
        <v>0.8</v>
      </c>
      <c r="R20">
        <v>66.4</v>
      </c>
    </row>
    <row r="21" spans="2:18" ht="14.25">
      <c r="B21" t="s">
        <v>251</v>
      </c>
      <c r="C21" t="s">
        <v>247</v>
      </c>
      <c r="D21">
        <v>239</v>
      </c>
      <c r="E21">
        <v>2</v>
      </c>
      <c r="F21">
        <v>1</v>
      </c>
      <c r="G21">
        <v>478</v>
      </c>
      <c r="H21" s="1">
        <v>287</v>
      </c>
      <c r="I21">
        <v>0.8</v>
      </c>
      <c r="J21">
        <v>229.60000000000002</v>
      </c>
      <c r="K21">
        <v>0.8</v>
      </c>
      <c r="L21">
        <v>229.60000000000002</v>
      </c>
      <c r="M21">
        <v>0.9</v>
      </c>
      <c r="N21">
        <v>258.3</v>
      </c>
      <c r="O21">
        <v>0.8</v>
      </c>
      <c r="P21">
        <v>229.60000000000002</v>
      </c>
      <c r="Q21">
        <v>0.8</v>
      </c>
      <c r="R21">
        <v>229.60000000000002</v>
      </c>
    </row>
    <row r="22" spans="2:18" ht="14.25">
      <c r="B22" t="s">
        <v>251</v>
      </c>
      <c r="C22" t="s">
        <v>248</v>
      </c>
      <c r="D22">
        <v>18</v>
      </c>
      <c r="E22">
        <v>1</v>
      </c>
      <c r="F22">
        <v>1</v>
      </c>
      <c r="G22">
        <v>18</v>
      </c>
      <c r="H22" s="1">
        <v>4</v>
      </c>
      <c r="I22">
        <v>0.8</v>
      </c>
      <c r="J22">
        <v>3.2</v>
      </c>
      <c r="K22">
        <v>0.8</v>
      </c>
      <c r="L22">
        <v>3.2</v>
      </c>
      <c r="M22">
        <v>0.9</v>
      </c>
      <c r="N22">
        <v>3.6</v>
      </c>
      <c r="O22">
        <v>0.8</v>
      </c>
      <c r="P22">
        <v>3.2</v>
      </c>
      <c r="Q22">
        <v>0.8</v>
      </c>
      <c r="R22">
        <v>3.2</v>
      </c>
    </row>
    <row r="23" spans="2:18" ht="14.25">
      <c r="B23" t="s">
        <v>251</v>
      </c>
      <c r="C23" t="s">
        <v>242</v>
      </c>
      <c r="D23">
        <v>483</v>
      </c>
      <c r="E23">
        <v>1</v>
      </c>
      <c r="F23">
        <v>0.8</v>
      </c>
      <c r="G23">
        <v>386.40000000000003</v>
      </c>
      <c r="H23" s="1">
        <v>205</v>
      </c>
      <c r="I23">
        <v>0.7</v>
      </c>
      <c r="J23">
        <v>143.5</v>
      </c>
      <c r="K23">
        <v>0.8</v>
      </c>
      <c r="L23">
        <v>164</v>
      </c>
      <c r="M23">
        <v>0.8</v>
      </c>
      <c r="N23">
        <v>164</v>
      </c>
      <c r="O23">
        <v>0.75</v>
      </c>
      <c r="P23">
        <v>153.75</v>
      </c>
      <c r="Q23">
        <v>0.8</v>
      </c>
      <c r="R23">
        <v>164</v>
      </c>
    </row>
    <row r="24" spans="2:18" ht="14.25">
      <c r="B24" t="s">
        <v>251</v>
      </c>
      <c r="C24" t="s">
        <v>252</v>
      </c>
      <c r="D24">
        <v>180</v>
      </c>
      <c r="E24">
        <v>2</v>
      </c>
      <c r="F24">
        <v>1.5</v>
      </c>
      <c r="G24">
        <v>540</v>
      </c>
      <c r="H24" s="1">
        <v>108</v>
      </c>
      <c r="I24">
        <v>0.7</v>
      </c>
      <c r="J24">
        <v>75.6</v>
      </c>
      <c r="K24">
        <v>0.8</v>
      </c>
      <c r="L24">
        <v>86.4</v>
      </c>
      <c r="M24">
        <v>0.6</v>
      </c>
      <c r="N24">
        <v>64.8</v>
      </c>
      <c r="O24">
        <v>0.75</v>
      </c>
      <c r="P24">
        <v>81</v>
      </c>
      <c r="Q24">
        <v>0.6</v>
      </c>
      <c r="R24">
        <v>64.8</v>
      </c>
    </row>
    <row r="25" spans="2:18" ht="14.25">
      <c r="B25" t="s">
        <v>251</v>
      </c>
      <c r="C25" t="s">
        <v>252</v>
      </c>
      <c r="D25">
        <v>860</v>
      </c>
      <c r="E25">
        <v>1</v>
      </c>
      <c r="F25">
        <v>1.5</v>
      </c>
      <c r="G25">
        <v>1290</v>
      </c>
      <c r="H25" s="1">
        <v>254</v>
      </c>
      <c r="I25">
        <v>0.7</v>
      </c>
      <c r="J25">
        <v>177.79999999999998</v>
      </c>
      <c r="K25">
        <v>0.8</v>
      </c>
      <c r="L25">
        <v>203.20000000000002</v>
      </c>
      <c r="M25">
        <v>0.6</v>
      </c>
      <c r="N25">
        <v>152.4</v>
      </c>
      <c r="O25">
        <v>0.75</v>
      </c>
      <c r="P25">
        <v>190.5</v>
      </c>
      <c r="Q25">
        <v>0.6</v>
      </c>
      <c r="R25">
        <v>152.4</v>
      </c>
    </row>
    <row r="26" spans="2:18" ht="14.25">
      <c r="B26" t="s">
        <v>253</v>
      </c>
      <c r="C26" t="s">
        <v>240</v>
      </c>
      <c r="D26">
        <v>5</v>
      </c>
      <c r="E26">
        <v>2</v>
      </c>
      <c r="F26">
        <v>1</v>
      </c>
      <c r="G26">
        <v>10</v>
      </c>
      <c r="H26" s="1">
        <v>12</v>
      </c>
      <c r="I26">
        <v>0.8</v>
      </c>
      <c r="J26">
        <v>9.600000000000001</v>
      </c>
      <c r="K26">
        <v>0.9</v>
      </c>
      <c r="L26">
        <v>10.8</v>
      </c>
      <c r="M26">
        <v>0.8</v>
      </c>
      <c r="N26">
        <v>9.600000000000001</v>
      </c>
      <c r="O26">
        <v>0.8</v>
      </c>
      <c r="P26">
        <v>9.600000000000001</v>
      </c>
      <c r="Q26">
        <v>0.8</v>
      </c>
      <c r="R26">
        <v>9.600000000000001</v>
      </c>
    </row>
    <row r="27" spans="2:18" ht="14.25">
      <c r="B27" t="s">
        <v>253</v>
      </c>
      <c r="C27" t="s">
        <v>240</v>
      </c>
      <c r="D27">
        <v>26</v>
      </c>
      <c r="E27">
        <v>2</v>
      </c>
      <c r="F27">
        <v>1</v>
      </c>
      <c r="G27">
        <v>52</v>
      </c>
      <c r="H27" s="1">
        <v>60</v>
      </c>
      <c r="I27">
        <v>0.8</v>
      </c>
      <c r="J27">
        <v>48</v>
      </c>
      <c r="K27">
        <v>0.9</v>
      </c>
      <c r="L27">
        <v>54</v>
      </c>
      <c r="M27">
        <v>0.8</v>
      </c>
      <c r="N27">
        <v>48</v>
      </c>
      <c r="O27">
        <v>0.8</v>
      </c>
      <c r="P27">
        <v>48</v>
      </c>
      <c r="Q27">
        <v>0.8</v>
      </c>
      <c r="R27">
        <v>48</v>
      </c>
    </row>
    <row r="28" spans="2:18" ht="14.25">
      <c r="B28" t="s">
        <v>253</v>
      </c>
      <c r="C28" t="s">
        <v>241</v>
      </c>
      <c r="D28">
        <v>35</v>
      </c>
      <c r="E28">
        <v>1</v>
      </c>
      <c r="F28">
        <v>0.8</v>
      </c>
      <c r="G28">
        <v>28</v>
      </c>
      <c r="H28" s="1">
        <v>6</v>
      </c>
      <c r="I28">
        <v>0.8</v>
      </c>
      <c r="J28">
        <v>4.800000000000001</v>
      </c>
      <c r="K28">
        <v>0.9</v>
      </c>
      <c r="L28">
        <v>5.4</v>
      </c>
      <c r="M28">
        <v>0.9</v>
      </c>
      <c r="N28">
        <v>5.4</v>
      </c>
      <c r="O28">
        <v>0.75</v>
      </c>
      <c r="P28">
        <v>4.5</v>
      </c>
      <c r="Q28">
        <v>0.6</v>
      </c>
      <c r="R28">
        <v>3.5999999999999996</v>
      </c>
    </row>
    <row r="29" spans="2:18" ht="14.25">
      <c r="B29" t="s">
        <v>253</v>
      </c>
      <c r="C29" t="s">
        <v>247</v>
      </c>
      <c r="D29">
        <v>100</v>
      </c>
      <c r="E29">
        <v>7</v>
      </c>
      <c r="F29">
        <v>1</v>
      </c>
      <c r="G29">
        <v>700</v>
      </c>
      <c r="H29" s="1">
        <v>420</v>
      </c>
      <c r="I29">
        <v>0.8</v>
      </c>
      <c r="J29">
        <v>336</v>
      </c>
      <c r="K29">
        <v>0.9</v>
      </c>
      <c r="L29">
        <v>378</v>
      </c>
      <c r="M29">
        <v>0.9</v>
      </c>
      <c r="N29">
        <v>378</v>
      </c>
      <c r="O29">
        <v>0.8</v>
      </c>
      <c r="P29">
        <v>336</v>
      </c>
      <c r="Q29">
        <v>0.6</v>
      </c>
      <c r="R29">
        <v>252</v>
      </c>
    </row>
    <row r="30" spans="2:18" ht="14.25">
      <c r="B30" t="s">
        <v>253</v>
      </c>
      <c r="C30" t="s">
        <v>248</v>
      </c>
      <c r="D30">
        <v>12</v>
      </c>
      <c r="E30">
        <v>1</v>
      </c>
      <c r="F30">
        <v>1</v>
      </c>
      <c r="G30">
        <v>12</v>
      </c>
      <c r="H30" s="1">
        <v>6</v>
      </c>
      <c r="I30">
        <v>0.8</v>
      </c>
      <c r="J30">
        <v>4.800000000000001</v>
      </c>
      <c r="K30">
        <v>0.9</v>
      </c>
      <c r="L30">
        <v>5.4</v>
      </c>
      <c r="M30">
        <v>0.9</v>
      </c>
      <c r="N30">
        <v>5.4</v>
      </c>
      <c r="O30">
        <v>0.9</v>
      </c>
      <c r="P30">
        <v>5.4</v>
      </c>
      <c r="Q30">
        <v>0.6</v>
      </c>
      <c r="R30">
        <v>3.5999999999999996</v>
      </c>
    </row>
    <row r="31" spans="2:18" ht="14.25">
      <c r="B31" t="s">
        <v>253</v>
      </c>
      <c r="C31" t="s">
        <v>242</v>
      </c>
      <c r="D31">
        <v>210</v>
      </c>
      <c r="E31">
        <v>1</v>
      </c>
      <c r="F31">
        <v>0.8</v>
      </c>
      <c r="G31">
        <v>168</v>
      </c>
      <c r="H31" s="1">
        <v>89</v>
      </c>
      <c r="I31">
        <v>0.8</v>
      </c>
      <c r="J31">
        <v>71.2</v>
      </c>
      <c r="K31">
        <v>0.9</v>
      </c>
      <c r="L31">
        <v>80.10000000000001</v>
      </c>
      <c r="M31">
        <v>0.8</v>
      </c>
      <c r="N31">
        <v>71.2</v>
      </c>
      <c r="O31">
        <v>0.8</v>
      </c>
      <c r="P31">
        <v>71.2</v>
      </c>
      <c r="Q31">
        <v>0.6</v>
      </c>
      <c r="R31">
        <v>53.4</v>
      </c>
    </row>
    <row r="32" spans="2:18" ht="14.25">
      <c r="B32" t="s">
        <v>253</v>
      </c>
      <c r="C32" t="s">
        <v>252</v>
      </c>
      <c r="D32">
        <v>180</v>
      </c>
      <c r="E32">
        <v>2</v>
      </c>
      <c r="F32">
        <v>1.5</v>
      </c>
      <c r="G32">
        <v>540</v>
      </c>
      <c r="H32" s="1">
        <v>108</v>
      </c>
      <c r="I32">
        <v>0.8</v>
      </c>
      <c r="J32">
        <v>86.4</v>
      </c>
      <c r="K32">
        <v>0.9</v>
      </c>
      <c r="L32">
        <v>97.2</v>
      </c>
      <c r="M32">
        <v>0.8</v>
      </c>
      <c r="N32">
        <v>86.4</v>
      </c>
      <c r="O32">
        <v>0.6</v>
      </c>
      <c r="P32">
        <v>64.8</v>
      </c>
      <c r="Q32">
        <v>0.6</v>
      </c>
      <c r="R32">
        <v>64.8</v>
      </c>
    </row>
    <row r="33" spans="2:22" ht="14.25">
      <c r="B33" t="s">
        <v>253</v>
      </c>
      <c r="C33" t="s">
        <v>243</v>
      </c>
      <c r="D33">
        <v>23</v>
      </c>
      <c r="E33">
        <v>1</v>
      </c>
      <c r="F33">
        <v>0.8</v>
      </c>
      <c r="G33">
        <v>18.400000000000002</v>
      </c>
      <c r="H33" s="1">
        <v>4</v>
      </c>
      <c r="I33">
        <v>0.8</v>
      </c>
      <c r="J33">
        <v>3.2</v>
      </c>
      <c r="K33">
        <v>0.9</v>
      </c>
      <c r="L33">
        <v>3.6</v>
      </c>
      <c r="M33">
        <v>0.8</v>
      </c>
      <c r="N33">
        <v>3.2</v>
      </c>
      <c r="O33">
        <v>0.75</v>
      </c>
      <c r="P33">
        <v>3</v>
      </c>
      <c r="Q33">
        <v>0.6</v>
      </c>
      <c r="R33">
        <v>2.4</v>
      </c>
      <c r="U33">
        <v>0.78</v>
      </c>
      <c r="V33">
        <v>105.74500000000002</v>
      </c>
    </row>
    <row r="34" spans="1:18" ht="14.25">
      <c r="A34" t="s">
        <v>254</v>
      </c>
      <c r="B34" t="s">
        <v>255</v>
      </c>
      <c r="C34" t="s">
        <v>240</v>
      </c>
      <c r="D34">
        <v>26</v>
      </c>
      <c r="E34">
        <v>2</v>
      </c>
      <c r="F34">
        <v>1</v>
      </c>
      <c r="G34">
        <v>52</v>
      </c>
      <c r="H34" s="1">
        <v>60</v>
      </c>
      <c r="I34">
        <v>0.8</v>
      </c>
      <c r="J34">
        <v>48</v>
      </c>
      <c r="K34">
        <v>0.8</v>
      </c>
      <c r="L34">
        <v>48</v>
      </c>
      <c r="M34">
        <v>0.8</v>
      </c>
      <c r="N34">
        <v>48</v>
      </c>
      <c r="O34">
        <v>0.7</v>
      </c>
      <c r="P34">
        <v>42</v>
      </c>
      <c r="Q34">
        <v>0.8</v>
      </c>
      <c r="R34">
        <v>48</v>
      </c>
    </row>
    <row r="35" spans="2:18" ht="14.25">
      <c r="B35" t="s">
        <v>255</v>
      </c>
      <c r="C35" t="s">
        <v>247</v>
      </c>
      <c r="D35">
        <v>239</v>
      </c>
      <c r="E35">
        <v>3</v>
      </c>
      <c r="F35">
        <v>1</v>
      </c>
      <c r="G35">
        <v>717</v>
      </c>
      <c r="H35" s="1">
        <v>430</v>
      </c>
      <c r="I35">
        <v>0.8</v>
      </c>
      <c r="J35">
        <v>344</v>
      </c>
      <c r="K35">
        <v>0.8</v>
      </c>
      <c r="L35">
        <v>344</v>
      </c>
      <c r="M35">
        <v>0.8</v>
      </c>
      <c r="N35">
        <v>344</v>
      </c>
      <c r="O35">
        <v>0.8</v>
      </c>
      <c r="P35">
        <v>344</v>
      </c>
      <c r="Q35">
        <v>0.8</v>
      </c>
      <c r="R35">
        <v>344</v>
      </c>
    </row>
    <row r="36" spans="2:18" ht="14.25">
      <c r="B36" t="s">
        <v>255</v>
      </c>
      <c r="C36" t="s">
        <v>247</v>
      </c>
      <c r="D36">
        <v>59</v>
      </c>
      <c r="E36">
        <v>5</v>
      </c>
      <c r="F36">
        <v>1</v>
      </c>
      <c r="G36">
        <v>295</v>
      </c>
      <c r="H36" s="1">
        <v>177</v>
      </c>
      <c r="I36">
        <v>0.9</v>
      </c>
      <c r="J36">
        <v>159.3</v>
      </c>
      <c r="K36">
        <v>0.8</v>
      </c>
      <c r="L36">
        <v>141.6</v>
      </c>
      <c r="M36">
        <v>0.8</v>
      </c>
      <c r="N36">
        <v>141.6</v>
      </c>
      <c r="O36">
        <v>0.8</v>
      </c>
      <c r="P36">
        <v>141.6</v>
      </c>
      <c r="Q36">
        <v>0.8</v>
      </c>
      <c r="R36">
        <v>141.6</v>
      </c>
    </row>
    <row r="37" spans="2:18" ht="14.25">
      <c r="B37" t="s">
        <v>255</v>
      </c>
      <c r="C37" t="s">
        <v>242</v>
      </c>
      <c r="D37">
        <v>295</v>
      </c>
      <c r="E37">
        <v>1</v>
      </c>
      <c r="F37">
        <v>0.8</v>
      </c>
      <c r="G37">
        <v>236</v>
      </c>
      <c r="H37" s="1">
        <v>125</v>
      </c>
      <c r="I37">
        <v>0.8</v>
      </c>
      <c r="J37">
        <v>100</v>
      </c>
      <c r="K37">
        <v>0.9</v>
      </c>
      <c r="L37">
        <v>112.5</v>
      </c>
      <c r="M37">
        <v>0.8</v>
      </c>
      <c r="N37">
        <v>100</v>
      </c>
      <c r="O37">
        <v>0.75</v>
      </c>
      <c r="P37">
        <v>93.75</v>
      </c>
      <c r="Q37">
        <v>0.8</v>
      </c>
      <c r="R37">
        <v>100</v>
      </c>
    </row>
    <row r="38" spans="2:18" ht="14.25">
      <c r="B38" t="s">
        <v>255</v>
      </c>
      <c r="C38" t="s">
        <v>256</v>
      </c>
      <c r="D38">
        <v>99</v>
      </c>
      <c r="E38">
        <v>2</v>
      </c>
      <c r="F38">
        <v>2</v>
      </c>
      <c r="G38">
        <v>396</v>
      </c>
      <c r="H38" s="1">
        <v>79</v>
      </c>
      <c r="I38">
        <v>0.8</v>
      </c>
      <c r="J38">
        <v>63.2</v>
      </c>
      <c r="K38">
        <v>0.8</v>
      </c>
      <c r="L38">
        <v>63.2</v>
      </c>
      <c r="M38">
        <v>0.8</v>
      </c>
      <c r="N38">
        <v>63.2</v>
      </c>
      <c r="O38">
        <v>0.8</v>
      </c>
      <c r="P38">
        <v>63.2</v>
      </c>
      <c r="Q38">
        <v>0.8</v>
      </c>
      <c r="R38">
        <v>63.2</v>
      </c>
    </row>
    <row r="39" spans="2:18" ht="14.25">
      <c r="B39" t="s">
        <v>257</v>
      </c>
      <c r="C39" t="s">
        <v>240</v>
      </c>
      <c r="D39">
        <v>28</v>
      </c>
      <c r="E39">
        <v>5</v>
      </c>
      <c r="F39">
        <v>1</v>
      </c>
      <c r="G39">
        <v>140</v>
      </c>
      <c r="H39" s="1">
        <v>161</v>
      </c>
      <c r="I39">
        <v>0.7</v>
      </c>
      <c r="J39">
        <v>112.69999999999999</v>
      </c>
      <c r="K39">
        <v>0.7</v>
      </c>
      <c r="L39">
        <v>112.69999999999999</v>
      </c>
      <c r="M39">
        <v>0.6</v>
      </c>
      <c r="N39">
        <v>96.6</v>
      </c>
      <c r="O39">
        <v>0.6</v>
      </c>
      <c r="P39">
        <v>96.6</v>
      </c>
      <c r="Q39">
        <v>0.6</v>
      </c>
      <c r="R39">
        <v>96.6</v>
      </c>
    </row>
    <row r="40" spans="2:18" ht="14.25">
      <c r="B40" t="s">
        <v>257</v>
      </c>
      <c r="C40" t="s">
        <v>258</v>
      </c>
      <c r="D40">
        <v>117</v>
      </c>
      <c r="E40">
        <v>6</v>
      </c>
      <c r="F40">
        <v>1</v>
      </c>
      <c r="G40">
        <v>702</v>
      </c>
      <c r="H40" s="1">
        <v>421</v>
      </c>
      <c r="I40">
        <v>0.9</v>
      </c>
      <c r="J40">
        <v>378.90000000000003</v>
      </c>
      <c r="K40">
        <v>0.9</v>
      </c>
      <c r="L40">
        <v>378.90000000000003</v>
      </c>
      <c r="M40">
        <v>0.8</v>
      </c>
      <c r="N40">
        <v>336.8</v>
      </c>
      <c r="O40">
        <v>0.8</v>
      </c>
      <c r="P40">
        <v>336.8</v>
      </c>
      <c r="Q40">
        <v>0.8</v>
      </c>
      <c r="R40">
        <v>336.8</v>
      </c>
    </row>
    <row r="41" spans="2:18" ht="14.25">
      <c r="B41" t="s">
        <v>257</v>
      </c>
      <c r="C41" t="s">
        <v>242</v>
      </c>
      <c r="D41">
        <v>177</v>
      </c>
      <c r="E41">
        <v>4</v>
      </c>
      <c r="F41">
        <v>0.8</v>
      </c>
      <c r="G41">
        <v>566.4</v>
      </c>
      <c r="H41" s="1">
        <v>300</v>
      </c>
      <c r="I41">
        <v>0.7</v>
      </c>
      <c r="J41">
        <v>210</v>
      </c>
      <c r="K41">
        <v>1</v>
      </c>
      <c r="L41">
        <v>300</v>
      </c>
      <c r="M41">
        <v>0.6</v>
      </c>
      <c r="N41">
        <v>180</v>
      </c>
      <c r="O41">
        <v>0.75</v>
      </c>
      <c r="P41">
        <v>225</v>
      </c>
      <c r="Q41">
        <v>0.75</v>
      </c>
      <c r="R41">
        <v>225</v>
      </c>
    </row>
    <row r="42" spans="2:22" ht="14.25">
      <c r="B42" t="s">
        <v>257</v>
      </c>
      <c r="C42" t="s">
        <v>259</v>
      </c>
      <c r="D42">
        <v>108</v>
      </c>
      <c r="E42">
        <v>2</v>
      </c>
      <c r="F42">
        <v>1.5</v>
      </c>
      <c r="G42">
        <v>324</v>
      </c>
      <c r="H42" s="1">
        <v>130</v>
      </c>
      <c r="I42">
        <v>0.7</v>
      </c>
      <c r="J42">
        <v>91</v>
      </c>
      <c r="K42">
        <v>0.9</v>
      </c>
      <c r="L42">
        <v>117</v>
      </c>
      <c r="M42">
        <v>0.6</v>
      </c>
      <c r="N42">
        <v>78</v>
      </c>
      <c r="O42">
        <v>0.75</v>
      </c>
      <c r="P42">
        <v>97.5</v>
      </c>
      <c r="Q42">
        <v>0.75</v>
      </c>
      <c r="R42">
        <v>97.5</v>
      </c>
      <c r="U42">
        <v>0.7766666666666666</v>
      </c>
      <c r="V42">
        <v>123.43916666666668</v>
      </c>
    </row>
    <row r="43" spans="1:18" ht="14.25">
      <c r="A43" t="s">
        <v>260</v>
      </c>
      <c r="B43" t="s">
        <v>261</v>
      </c>
      <c r="C43" t="s">
        <v>240</v>
      </c>
      <c r="D43">
        <v>36</v>
      </c>
      <c r="E43">
        <v>2</v>
      </c>
      <c r="F43">
        <v>1</v>
      </c>
      <c r="G43">
        <v>72</v>
      </c>
      <c r="H43" s="1">
        <v>83</v>
      </c>
      <c r="I43">
        <v>0.6</v>
      </c>
      <c r="J43">
        <v>49.8</v>
      </c>
      <c r="K43">
        <v>0.8</v>
      </c>
      <c r="L43">
        <v>66.4</v>
      </c>
      <c r="M43">
        <v>0.8</v>
      </c>
      <c r="N43">
        <v>66.4</v>
      </c>
      <c r="O43">
        <v>0.75</v>
      </c>
      <c r="P43">
        <v>62.25</v>
      </c>
      <c r="Q43">
        <v>0.8</v>
      </c>
      <c r="R43">
        <v>66.4</v>
      </c>
    </row>
    <row r="44" spans="2:18" ht="14.25">
      <c r="B44" t="s">
        <v>261</v>
      </c>
      <c r="C44" t="s">
        <v>247</v>
      </c>
      <c r="D44">
        <v>239</v>
      </c>
      <c r="E44">
        <v>3</v>
      </c>
      <c r="F44">
        <v>1</v>
      </c>
      <c r="G44">
        <v>717</v>
      </c>
      <c r="H44" s="1">
        <v>430</v>
      </c>
      <c r="I44">
        <v>0.6</v>
      </c>
      <c r="J44">
        <v>258</v>
      </c>
      <c r="K44">
        <v>0.8</v>
      </c>
      <c r="L44">
        <v>344</v>
      </c>
      <c r="M44">
        <v>0.9</v>
      </c>
      <c r="N44">
        <v>387</v>
      </c>
      <c r="O44">
        <v>0.9</v>
      </c>
      <c r="P44">
        <v>387</v>
      </c>
      <c r="Q44">
        <v>0.8</v>
      </c>
      <c r="R44">
        <v>344</v>
      </c>
    </row>
    <row r="45" spans="2:18" ht="14.25">
      <c r="B45" t="s">
        <v>261</v>
      </c>
      <c r="C45" t="s">
        <v>247</v>
      </c>
      <c r="D45">
        <v>59</v>
      </c>
      <c r="E45">
        <v>5</v>
      </c>
      <c r="F45">
        <v>0.8</v>
      </c>
      <c r="G45">
        <v>236</v>
      </c>
      <c r="H45" s="1">
        <v>125</v>
      </c>
      <c r="I45">
        <v>0.6</v>
      </c>
      <c r="J45">
        <v>75</v>
      </c>
      <c r="K45">
        <v>0.8</v>
      </c>
      <c r="L45">
        <v>100</v>
      </c>
      <c r="M45">
        <v>0.9</v>
      </c>
      <c r="N45">
        <v>112.5</v>
      </c>
      <c r="O45">
        <v>0.9</v>
      </c>
      <c r="P45">
        <v>112.5</v>
      </c>
      <c r="Q45">
        <v>0.8</v>
      </c>
      <c r="R45">
        <v>100</v>
      </c>
    </row>
    <row r="46" spans="2:18" ht="14.25">
      <c r="B46" t="s">
        <v>261</v>
      </c>
      <c r="C46" t="s">
        <v>242</v>
      </c>
      <c r="D46">
        <v>295</v>
      </c>
      <c r="E46">
        <v>1</v>
      </c>
      <c r="F46">
        <v>2</v>
      </c>
      <c r="G46">
        <v>590</v>
      </c>
      <c r="H46" s="1">
        <v>313</v>
      </c>
      <c r="I46">
        <v>0.6</v>
      </c>
      <c r="J46">
        <v>187.79999999999998</v>
      </c>
      <c r="K46">
        <v>0.8</v>
      </c>
      <c r="L46">
        <v>250.4</v>
      </c>
      <c r="M46">
        <v>0.8</v>
      </c>
      <c r="N46">
        <v>250.4</v>
      </c>
      <c r="O46">
        <v>0.8</v>
      </c>
      <c r="P46">
        <v>250.4</v>
      </c>
      <c r="Q46">
        <v>0.75</v>
      </c>
      <c r="R46">
        <v>234.75</v>
      </c>
    </row>
    <row r="47" spans="2:18" ht="14.25">
      <c r="B47" t="s">
        <v>261</v>
      </c>
      <c r="C47" t="s">
        <v>262</v>
      </c>
      <c r="D47">
        <v>100</v>
      </c>
      <c r="E47">
        <v>2</v>
      </c>
      <c r="F47">
        <v>1.5</v>
      </c>
      <c r="G47">
        <v>300</v>
      </c>
      <c r="H47" s="1">
        <v>60</v>
      </c>
      <c r="I47">
        <v>0.6</v>
      </c>
      <c r="J47">
        <v>36</v>
      </c>
      <c r="K47">
        <v>0.6</v>
      </c>
      <c r="L47">
        <v>36</v>
      </c>
      <c r="M47">
        <v>0.6</v>
      </c>
      <c r="N47">
        <v>36</v>
      </c>
      <c r="O47">
        <v>0.6</v>
      </c>
      <c r="P47">
        <v>36</v>
      </c>
      <c r="Q47">
        <v>0.6</v>
      </c>
      <c r="R47">
        <v>36</v>
      </c>
    </row>
    <row r="48" spans="2:18" ht="14.25">
      <c r="B48" t="s">
        <v>263</v>
      </c>
      <c r="C48" t="s">
        <v>240</v>
      </c>
      <c r="D48">
        <v>26</v>
      </c>
      <c r="E48">
        <v>2</v>
      </c>
      <c r="F48">
        <v>1</v>
      </c>
      <c r="G48">
        <v>52</v>
      </c>
      <c r="H48" s="1">
        <v>60</v>
      </c>
      <c r="I48">
        <v>0.8</v>
      </c>
      <c r="J48">
        <v>48</v>
      </c>
      <c r="K48">
        <v>0.8</v>
      </c>
      <c r="L48">
        <v>48</v>
      </c>
      <c r="M48">
        <v>0.8</v>
      </c>
      <c r="N48">
        <v>48</v>
      </c>
      <c r="O48">
        <v>0.8</v>
      </c>
      <c r="P48">
        <v>48</v>
      </c>
      <c r="Q48">
        <v>0.8</v>
      </c>
      <c r="R48">
        <v>48</v>
      </c>
    </row>
    <row r="49" spans="2:18" ht="14.25">
      <c r="B49" t="s">
        <v>263</v>
      </c>
      <c r="C49" t="s">
        <v>264</v>
      </c>
      <c r="D49">
        <v>136</v>
      </c>
      <c r="E49">
        <v>1</v>
      </c>
      <c r="F49">
        <v>1.5</v>
      </c>
      <c r="G49">
        <v>204</v>
      </c>
      <c r="H49" s="1">
        <v>108</v>
      </c>
      <c r="I49">
        <v>0.8</v>
      </c>
      <c r="J49">
        <v>86.4</v>
      </c>
      <c r="K49">
        <v>0.8</v>
      </c>
      <c r="L49">
        <v>86.4</v>
      </c>
      <c r="M49">
        <v>0.9</v>
      </c>
      <c r="N49">
        <v>97.2</v>
      </c>
      <c r="O49">
        <v>0.9</v>
      </c>
      <c r="P49">
        <v>97.2</v>
      </c>
      <c r="Q49">
        <v>0.8</v>
      </c>
      <c r="R49">
        <v>86.4</v>
      </c>
    </row>
    <row r="50" spans="2:18" ht="14.25">
      <c r="B50" t="s">
        <v>263</v>
      </c>
      <c r="C50" t="s">
        <v>241</v>
      </c>
      <c r="D50">
        <v>35</v>
      </c>
      <c r="E50">
        <v>1</v>
      </c>
      <c r="F50">
        <v>0.8</v>
      </c>
      <c r="G50">
        <v>28</v>
      </c>
      <c r="H50" s="1">
        <v>6</v>
      </c>
      <c r="I50">
        <v>0.8</v>
      </c>
      <c r="J50">
        <v>4.800000000000001</v>
      </c>
      <c r="K50">
        <v>0.8</v>
      </c>
      <c r="L50">
        <v>4.800000000000001</v>
      </c>
      <c r="M50">
        <v>0.9</v>
      </c>
      <c r="N50">
        <v>5.4</v>
      </c>
      <c r="O50">
        <v>0.9</v>
      </c>
      <c r="P50">
        <v>5.4</v>
      </c>
      <c r="Q50">
        <v>0.8</v>
      </c>
      <c r="R50">
        <v>4.800000000000001</v>
      </c>
    </row>
    <row r="51" spans="2:18" ht="14.25">
      <c r="B51" t="s">
        <v>263</v>
      </c>
      <c r="C51" t="s">
        <v>247</v>
      </c>
      <c r="D51">
        <v>100</v>
      </c>
      <c r="E51">
        <v>5</v>
      </c>
      <c r="F51">
        <v>1</v>
      </c>
      <c r="G51">
        <v>500</v>
      </c>
      <c r="H51" s="1">
        <v>300</v>
      </c>
      <c r="I51">
        <v>0.8</v>
      </c>
      <c r="J51">
        <v>240</v>
      </c>
      <c r="K51">
        <v>0.8</v>
      </c>
      <c r="L51">
        <v>240</v>
      </c>
      <c r="M51">
        <v>0.8</v>
      </c>
      <c r="N51">
        <v>240</v>
      </c>
      <c r="O51">
        <v>0.8</v>
      </c>
      <c r="P51">
        <v>240</v>
      </c>
      <c r="Q51">
        <v>0.8</v>
      </c>
      <c r="R51">
        <v>240</v>
      </c>
    </row>
    <row r="52" spans="2:18" ht="14.25">
      <c r="B52" t="s">
        <v>263</v>
      </c>
      <c r="C52" t="s">
        <v>242</v>
      </c>
      <c r="D52">
        <v>180</v>
      </c>
      <c r="E52">
        <v>1</v>
      </c>
      <c r="F52">
        <v>0.8</v>
      </c>
      <c r="G52">
        <v>144</v>
      </c>
      <c r="H52" s="1">
        <v>76</v>
      </c>
      <c r="I52">
        <v>0.8</v>
      </c>
      <c r="J52">
        <v>60.800000000000004</v>
      </c>
      <c r="K52">
        <v>0.8</v>
      </c>
      <c r="L52">
        <v>60.800000000000004</v>
      </c>
      <c r="M52">
        <v>0.8</v>
      </c>
      <c r="N52">
        <v>60.800000000000004</v>
      </c>
      <c r="O52">
        <v>0.8</v>
      </c>
      <c r="P52">
        <v>60.800000000000004</v>
      </c>
      <c r="Q52">
        <v>0.8</v>
      </c>
      <c r="R52">
        <v>60.800000000000004</v>
      </c>
    </row>
    <row r="53" spans="2:18" ht="14.25">
      <c r="B53" t="s">
        <v>263</v>
      </c>
      <c r="C53" t="s">
        <v>265</v>
      </c>
      <c r="D53">
        <v>1655</v>
      </c>
      <c r="E53">
        <v>1</v>
      </c>
      <c r="F53">
        <v>1.3</v>
      </c>
      <c r="G53">
        <v>2151.5</v>
      </c>
      <c r="H53" s="1">
        <v>430</v>
      </c>
      <c r="I53">
        <v>0.8</v>
      </c>
      <c r="J53">
        <v>344</v>
      </c>
      <c r="K53">
        <v>0.8</v>
      </c>
      <c r="L53">
        <v>344</v>
      </c>
      <c r="M53">
        <v>0.8</v>
      </c>
      <c r="N53">
        <v>344</v>
      </c>
      <c r="O53">
        <v>0.8</v>
      </c>
      <c r="P53">
        <v>344</v>
      </c>
      <c r="Q53">
        <v>0.8</v>
      </c>
      <c r="R53">
        <v>344</v>
      </c>
    </row>
    <row r="54" spans="2:22" ht="14.25">
      <c r="B54" t="s">
        <v>263</v>
      </c>
      <c r="C54" t="s">
        <v>243</v>
      </c>
      <c r="D54">
        <v>23</v>
      </c>
      <c r="E54">
        <v>1</v>
      </c>
      <c r="F54">
        <v>0.8</v>
      </c>
      <c r="G54">
        <v>18.400000000000002</v>
      </c>
      <c r="H54" s="1">
        <v>4</v>
      </c>
      <c r="I54">
        <v>0.8</v>
      </c>
      <c r="J54">
        <v>3.2</v>
      </c>
      <c r="K54">
        <v>0.8</v>
      </c>
      <c r="L54">
        <v>3.2</v>
      </c>
      <c r="M54">
        <v>0.6</v>
      </c>
      <c r="N54">
        <v>2.4</v>
      </c>
      <c r="O54">
        <v>0.75</v>
      </c>
      <c r="P54">
        <v>3</v>
      </c>
      <c r="Q54">
        <v>0.7</v>
      </c>
      <c r="R54">
        <v>2.8</v>
      </c>
      <c r="U54">
        <v>0.7758333333333335</v>
      </c>
      <c r="V54">
        <v>130.70666666666665</v>
      </c>
    </row>
    <row r="55" spans="1:18" ht="14.25">
      <c r="A55" t="s">
        <v>266</v>
      </c>
      <c r="B55" t="s">
        <v>267</v>
      </c>
      <c r="C55" t="s">
        <v>240</v>
      </c>
      <c r="D55">
        <v>16</v>
      </c>
      <c r="E55">
        <v>6</v>
      </c>
      <c r="F55">
        <v>1</v>
      </c>
      <c r="G55">
        <v>96</v>
      </c>
      <c r="H55" s="1">
        <v>110</v>
      </c>
      <c r="I55">
        <v>0.7</v>
      </c>
      <c r="J55">
        <v>77</v>
      </c>
      <c r="K55">
        <v>0.9</v>
      </c>
      <c r="L55">
        <v>99</v>
      </c>
      <c r="M55">
        <v>0.6</v>
      </c>
      <c r="N55">
        <v>66</v>
      </c>
      <c r="O55">
        <v>0.6</v>
      </c>
      <c r="P55">
        <v>66</v>
      </c>
      <c r="Q55">
        <v>0.6</v>
      </c>
      <c r="R55">
        <v>66</v>
      </c>
    </row>
    <row r="56" spans="2:18" ht="14.25">
      <c r="B56" t="s">
        <v>267</v>
      </c>
      <c r="C56" t="s">
        <v>242</v>
      </c>
      <c r="D56">
        <v>112</v>
      </c>
      <c r="E56">
        <v>3</v>
      </c>
      <c r="F56">
        <v>0.8</v>
      </c>
      <c r="G56">
        <v>268.8</v>
      </c>
      <c r="H56" s="1">
        <v>157</v>
      </c>
      <c r="I56">
        <v>1</v>
      </c>
      <c r="J56">
        <v>157</v>
      </c>
      <c r="K56">
        <v>1</v>
      </c>
      <c r="L56">
        <v>157</v>
      </c>
      <c r="M56">
        <v>0.8</v>
      </c>
      <c r="N56">
        <v>125.60000000000001</v>
      </c>
      <c r="O56">
        <v>0.75</v>
      </c>
      <c r="P56">
        <v>117.75</v>
      </c>
      <c r="Q56">
        <v>0.75</v>
      </c>
      <c r="R56">
        <v>117.75</v>
      </c>
    </row>
    <row r="57" spans="2:18" ht="14.25">
      <c r="B57" t="s">
        <v>267</v>
      </c>
      <c r="C57" t="s">
        <v>259</v>
      </c>
      <c r="D57">
        <v>216</v>
      </c>
      <c r="E57">
        <v>2</v>
      </c>
      <c r="F57">
        <v>1.5</v>
      </c>
      <c r="G57">
        <v>648</v>
      </c>
      <c r="H57" s="1">
        <v>130</v>
      </c>
      <c r="I57">
        <v>1</v>
      </c>
      <c r="J57">
        <v>130</v>
      </c>
      <c r="K57">
        <v>1</v>
      </c>
      <c r="L57">
        <v>130</v>
      </c>
      <c r="M57">
        <v>0.8</v>
      </c>
      <c r="N57">
        <v>104</v>
      </c>
      <c r="O57">
        <v>0.8</v>
      </c>
      <c r="P57">
        <v>104</v>
      </c>
      <c r="Q57">
        <v>0.8</v>
      </c>
      <c r="R57">
        <v>104</v>
      </c>
    </row>
    <row r="58" spans="2:18" ht="14.25">
      <c r="B58" t="s">
        <v>267</v>
      </c>
      <c r="C58" t="s">
        <v>268</v>
      </c>
      <c r="D58">
        <v>66</v>
      </c>
      <c r="E58">
        <v>1</v>
      </c>
      <c r="F58">
        <v>1.5</v>
      </c>
      <c r="G58">
        <v>99</v>
      </c>
      <c r="H58" s="1">
        <v>53</v>
      </c>
      <c r="I58">
        <v>1</v>
      </c>
      <c r="J58">
        <v>53</v>
      </c>
      <c r="K58">
        <v>1</v>
      </c>
      <c r="L58">
        <v>53</v>
      </c>
      <c r="M58">
        <v>0.8</v>
      </c>
      <c r="N58">
        <v>42.400000000000006</v>
      </c>
      <c r="O58">
        <v>0.8</v>
      </c>
      <c r="P58">
        <v>42.400000000000006</v>
      </c>
      <c r="Q58">
        <v>0.8</v>
      </c>
      <c r="R58">
        <v>42.400000000000006</v>
      </c>
    </row>
    <row r="59" spans="2:18" ht="14.25">
      <c r="B59" t="s">
        <v>269</v>
      </c>
      <c r="C59" t="s">
        <v>240</v>
      </c>
      <c r="D59">
        <v>4.7</v>
      </c>
      <c r="E59">
        <v>6</v>
      </c>
      <c r="F59">
        <v>1</v>
      </c>
      <c r="G59">
        <v>28.200000000000003</v>
      </c>
      <c r="H59" s="1">
        <v>32</v>
      </c>
      <c r="I59">
        <v>0.8</v>
      </c>
      <c r="J59">
        <v>25.6</v>
      </c>
      <c r="K59">
        <v>1</v>
      </c>
      <c r="L59">
        <v>32</v>
      </c>
      <c r="M59">
        <v>0.75</v>
      </c>
      <c r="N59">
        <v>24</v>
      </c>
      <c r="O59">
        <v>0.75</v>
      </c>
      <c r="P59">
        <v>24</v>
      </c>
      <c r="Q59">
        <v>0.75</v>
      </c>
      <c r="R59">
        <v>24</v>
      </c>
    </row>
    <row r="60" spans="2:18" ht="14.25">
      <c r="B60" t="s">
        <v>269</v>
      </c>
      <c r="C60" t="s">
        <v>242</v>
      </c>
      <c r="D60">
        <v>201.5</v>
      </c>
      <c r="E60">
        <v>3</v>
      </c>
      <c r="F60">
        <v>0.8</v>
      </c>
      <c r="G60">
        <v>483.6</v>
      </c>
      <c r="H60" s="1">
        <v>257</v>
      </c>
      <c r="I60">
        <v>1</v>
      </c>
      <c r="J60">
        <v>257</v>
      </c>
      <c r="K60">
        <v>0.8</v>
      </c>
      <c r="L60">
        <v>205.60000000000002</v>
      </c>
      <c r="M60">
        <v>0.8</v>
      </c>
      <c r="N60">
        <v>205.60000000000002</v>
      </c>
      <c r="O60">
        <v>0.9</v>
      </c>
      <c r="P60">
        <v>231.3</v>
      </c>
      <c r="Q60">
        <v>0.9</v>
      </c>
      <c r="R60">
        <v>231.3</v>
      </c>
    </row>
    <row r="61" spans="2:18" ht="14.25">
      <c r="B61" t="s">
        <v>269</v>
      </c>
      <c r="C61" t="s">
        <v>242</v>
      </c>
      <c r="D61">
        <v>32</v>
      </c>
      <c r="E61">
        <v>2</v>
      </c>
      <c r="F61">
        <v>0.8</v>
      </c>
      <c r="G61">
        <v>51.2</v>
      </c>
      <c r="H61" s="1">
        <v>27</v>
      </c>
      <c r="I61">
        <v>1</v>
      </c>
      <c r="J61">
        <v>27</v>
      </c>
      <c r="K61">
        <v>1</v>
      </c>
      <c r="L61">
        <v>27</v>
      </c>
      <c r="M61">
        <v>0.8</v>
      </c>
      <c r="N61">
        <v>21.6</v>
      </c>
      <c r="O61">
        <v>0.9</v>
      </c>
      <c r="P61">
        <v>24.3</v>
      </c>
      <c r="Q61">
        <v>0.9</v>
      </c>
      <c r="R61">
        <v>24.3</v>
      </c>
    </row>
    <row r="62" spans="2:18" ht="14.25">
      <c r="B62" t="s">
        <v>269</v>
      </c>
      <c r="C62" t="s">
        <v>259</v>
      </c>
      <c r="D62">
        <v>288</v>
      </c>
      <c r="E62">
        <v>2</v>
      </c>
      <c r="F62">
        <v>1.5</v>
      </c>
      <c r="G62">
        <v>864</v>
      </c>
      <c r="H62" s="1">
        <v>173</v>
      </c>
      <c r="I62">
        <v>1</v>
      </c>
      <c r="J62">
        <v>173</v>
      </c>
      <c r="K62">
        <v>1</v>
      </c>
      <c r="L62">
        <v>173</v>
      </c>
      <c r="M62">
        <v>0.8</v>
      </c>
      <c r="N62">
        <v>138.4</v>
      </c>
      <c r="O62">
        <v>0.9</v>
      </c>
      <c r="P62">
        <v>155.70000000000002</v>
      </c>
      <c r="Q62">
        <v>0.9</v>
      </c>
      <c r="R62">
        <v>155.70000000000002</v>
      </c>
    </row>
    <row r="63" spans="2:18" ht="14.25">
      <c r="B63" t="s">
        <v>269</v>
      </c>
      <c r="C63" t="s">
        <v>268</v>
      </c>
      <c r="D63">
        <v>25</v>
      </c>
      <c r="E63">
        <v>2</v>
      </c>
      <c r="F63">
        <v>1.5</v>
      </c>
      <c r="G63">
        <v>75</v>
      </c>
      <c r="H63" s="1">
        <v>40</v>
      </c>
      <c r="I63">
        <v>1</v>
      </c>
      <c r="J63">
        <v>40</v>
      </c>
      <c r="K63">
        <v>1</v>
      </c>
      <c r="L63">
        <v>40</v>
      </c>
      <c r="M63">
        <v>0.8</v>
      </c>
      <c r="N63">
        <v>32</v>
      </c>
      <c r="O63">
        <v>0.9</v>
      </c>
      <c r="P63">
        <v>36</v>
      </c>
      <c r="Q63">
        <v>0.9</v>
      </c>
      <c r="R63">
        <v>36</v>
      </c>
    </row>
    <row r="64" spans="2:18" ht="14.25">
      <c r="B64" t="s">
        <v>270</v>
      </c>
      <c r="C64" t="s">
        <v>240</v>
      </c>
      <c r="D64">
        <v>5</v>
      </c>
      <c r="E64">
        <v>2</v>
      </c>
      <c r="F64">
        <v>1</v>
      </c>
      <c r="G64">
        <v>10</v>
      </c>
      <c r="H64" s="1">
        <v>12</v>
      </c>
      <c r="I64">
        <v>0.8</v>
      </c>
      <c r="J64">
        <v>9.600000000000001</v>
      </c>
      <c r="K64">
        <v>1</v>
      </c>
      <c r="L64">
        <v>12</v>
      </c>
      <c r="M64">
        <v>0.8</v>
      </c>
      <c r="N64">
        <v>9.600000000000001</v>
      </c>
      <c r="O64">
        <v>0.75</v>
      </c>
      <c r="P64">
        <v>9</v>
      </c>
      <c r="Q64">
        <v>0.8</v>
      </c>
      <c r="R64">
        <v>9.600000000000001</v>
      </c>
    </row>
    <row r="65" spans="2:18" ht="14.25">
      <c r="B65" t="s">
        <v>270</v>
      </c>
      <c r="C65" t="s">
        <v>240</v>
      </c>
      <c r="D65">
        <v>26</v>
      </c>
      <c r="E65">
        <v>2</v>
      </c>
      <c r="F65">
        <v>1</v>
      </c>
      <c r="G65">
        <v>52</v>
      </c>
      <c r="H65" s="1">
        <v>60</v>
      </c>
      <c r="I65">
        <v>0.8</v>
      </c>
      <c r="J65">
        <v>48</v>
      </c>
      <c r="K65">
        <v>0.8</v>
      </c>
      <c r="L65">
        <v>48</v>
      </c>
      <c r="M65">
        <v>0.8</v>
      </c>
      <c r="N65">
        <v>48</v>
      </c>
      <c r="O65">
        <v>0.75</v>
      </c>
      <c r="P65">
        <v>45</v>
      </c>
      <c r="Q65">
        <v>0.8</v>
      </c>
      <c r="R65">
        <v>48</v>
      </c>
    </row>
    <row r="66" spans="2:18" ht="14.25">
      <c r="B66" t="s">
        <v>270</v>
      </c>
      <c r="C66" t="s">
        <v>241</v>
      </c>
      <c r="D66">
        <v>35</v>
      </c>
      <c r="E66">
        <v>1</v>
      </c>
      <c r="F66">
        <v>0.8</v>
      </c>
      <c r="G66">
        <v>28</v>
      </c>
      <c r="H66" s="1">
        <v>6</v>
      </c>
      <c r="I66">
        <v>0.8</v>
      </c>
      <c r="J66">
        <v>4.800000000000001</v>
      </c>
      <c r="K66">
        <v>0.8</v>
      </c>
      <c r="L66">
        <v>4.800000000000001</v>
      </c>
      <c r="M66">
        <v>0.8</v>
      </c>
      <c r="N66">
        <v>4.800000000000001</v>
      </c>
      <c r="O66">
        <v>0.8</v>
      </c>
      <c r="P66">
        <v>4.800000000000001</v>
      </c>
      <c r="Q66">
        <v>0.6</v>
      </c>
      <c r="R66">
        <v>3.5999999999999996</v>
      </c>
    </row>
    <row r="67" spans="2:18" ht="14.25">
      <c r="B67" t="s">
        <v>270</v>
      </c>
      <c r="C67" t="s">
        <v>247</v>
      </c>
      <c r="D67">
        <v>100</v>
      </c>
      <c r="E67">
        <v>9</v>
      </c>
      <c r="F67">
        <v>1</v>
      </c>
      <c r="G67">
        <v>900</v>
      </c>
      <c r="H67" s="1">
        <v>540</v>
      </c>
      <c r="I67">
        <v>0.8</v>
      </c>
      <c r="J67">
        <v>432</v>
      </c>
      <c r="K67">
        <v>0.8</v>
      </c>
      <c r="L67">
        <v>432</v>
      </c>
      <c r="M67">
        <v>0.8</v>
      </c>
      <c r="N67">
        <v>432</v>
      </c>
      <c r="O67">
        <v>0.8</v>
      </c>
      <c r="P67">
        <v>432</v>
      </c>
      <c r="Q67">
        <v>0.6</v>
      </c>
      <c r="R67">
        <v>324</v>
      </c>
    </row>
    <row r="68" spans="2:18" ht="14.25">
      <c r="B68" t="s">
        <v>270</v>
      </c>
      <c r="C68" t="s">
        <v>248</v>
      </c>
      <c r="D68">
        <v>12</v>
      </c>
      <c r="E68">
        <v>1</v>
      </c>
      <c r="F68">
        <v>1</v>
      </c>
      <c r="G68">
        <v>12</v>
      </c>
      <c r="H68" s="1">
        <v>6</v>
      </c>
      <c r="I68">
        <v>0.8</v>
      </c>
      <c r="J68">
        <v>4.800000000000001</v>
      </c>
      <c r="K68">
        <v>0.8</v>
      </c>
      <c r="L68">
        <v>4.800000000000001</v>
      </c>
      <c r="M68">
        <v>0.8</v>
      </c>
      <c r="N68">
        <v>4.800000000000001</v>
      </c>
      <c r="O68">
        <v>0.9</v>
      </c>
      <c r="P68">
        <v>5.4</v>
      </c>
      <c r="Q68">
        <v>0.6</v>
      </c>
      <c r="R68">
        <v>3.5999999999999996</v>
      </c>
    </row>
    <row r="69" spans="2:18" ht="14.25">
      <c r="B69" t="s">
        <v>270</v>
      </c>
      <c r="C69" t="s">
        <v>242</v>
      </c>
      <c r="D69">
        <v>210</v>
      </c>
      <c r="E69">
        <v>1</v>
      </c>
      <c r="F69">
        <v>0.8</v>
      </c>
      <c r="G69">
        <v>168</v>
      </c>
      <c r="H69" s="1">
        <v>89</v>
      </c>
      <c r="I69">
        <v>0.8</v>
      </c>
      <c r="J69">
        <v>71.2</v>
      </c>
      <c r="K69">
        <v>0.7</v>
      </c>
      <c r="L69">
        <v>62.3</v>
      </c>
      <c r="M69">
        <v>0.6</v>
      </c>
      <c r="N69">
        <v>53.4</v>
      </c>
      <c r="O69">
        <v>0.75</v>
      </c>
      <c r="P69">
        <v>66.75</v>
      </c>
      <c r="Q69">
        <v>0.6</v>
      </c>
      <c r="R69">
        <v>53.4</v>
      </c>
    </row>
    <row r="70" spans="2:18" ht="14.25">
      <c r="B70" t="s">
        <v>270</v>
      </c>
      <c r="C70" t="s">
        <v>243</v>
      </c>
      <c r="D70">
        <v>23</v>
      </c>
      <c r="E70">
        <v>1</v>
      </c>
      <c r="F70">
        <v>0.8</v>
      </c>
      <c r="G70">
        <v>18.400000000000002</v>
      </c>
      <c r="H70" s="1">
        <v>4</v>
      </c>
      <c r="I70">
        <v>0.8</v>
      </c>
      <c r="J70">
        <v>3.2</v>
      </c>
      <c r="K70">
        <v>0.8</v>
      </c>
      <c r="L70">
        <v>3.2</v>
      </c>
      <c r="M70">
        <v>0.75</v>
      </c>
      <c r="N70">
        <v>3</v>
      </c>
      <c r="O70">
        <v>0.6</v>
      </c>
      <c r="P70">
        <v>2.4</v>
      </c>
      <c r="Q70">
        <v>0.6</v>
      </c>
      <c r="R70">
        <v>2.4</v>
      </c>
    </row>
    <row r="71" spans="2:22" ht="14.25">
      <c r="B71" t="s">
        <v>270</v>
      </c>
      <c r="C71" t="s">
        <v>271</v>
      </c>
      <c r="D71">
        <v>180</v>
      </c>
      <c r="E71">
        <v>2</v>
      </c>
      <c r="F71">
        <v>1.5</v>
      </c>
      <c r="G71">
        <v>540</v>
      </c>
      <c r="H71" s="1">
        <v>108</v>
      </c>
      <c r="I71">
        <v>0.8</v>
      </c>
      <c r="J71">
        <v>86.4</v>
      </c>
      <c r="K71">
        <v>0.8</v>
      </c>
      <c r="L71">
        <v>86.4</v>
      </c>
      <c r="M71">
        <v>0.6</v>
      </c>
      <c r="N71">
        <v>64.8</v>
      </c>
      <c r="O71">
        <v>0.6</v>
      </c>
      <c r="P71">
        <v>64.8</v>
      </c>
      <c r="Q71">
        <v>0.6</v>
      </c>
      <c r="R71">
        <v>64.8</v>
      </c>
      <c r="U71">
        <v>0.8088235294117648</v>
      </c>
      <c r="V71">
        <v>121.53583333333334</v>
      </c>
    </row>
    <row r="72" spans="1:18" ht="14.25">
      <c r="A72" t="s">
        <v>272</v>
      </c>
      <c r="B72" t="s">
        <v>273</v>
      </c>
      <c r="C72" t="s">
        <v>240</v>
      </c>
      <c r="D72">
        <v>36</v>
      </c>
      <c r="E72">
        <v>2</v>
      </c>
      <c r="F72">
        <v>1</v>
      </c>
      <c r="G72">
        <v>72</v>
      </c>
      <c r="H72" s="1">
        <v>83</v>
      </c>
      <c r="I72">
        <v>0.8</v>
      </c>
      <c r="J72">
        <v>66.4</v>
      </c>
      <c r="K72">
        <v>0.8</v>
      </c>
      <c r="L72">
        <v>66.4</v>
      </c>
      <c r="M72">
        <v>0.8</v>
      </c>
      <c r="N72">
        <v>66.4</v>
      </c>
      <c r="O72">
        <v>0.8</v>
      </c>
      <c r="P72">
        <v>66.4</v>
      </c>
      <c r="Q72">
        <v>0.8</v>
      </c>
      <c r="R72">
        <v>66.4</v>
      </c>
    </row>
    <row r="73" spans="2:18" ht="14.25">
      <c r="B73" t="s">
        <v>273</v>
      </c>
      <c r="C73" t="s">
        <v>247</v>
      </c>
      <c r="D73">
        <v>239</v>
      </c>
      <c r="E73">
        <v>3</v>
      </c>
      <c r="F73">
        <v>1</v>
      </c>
      <c r="G73">
        <v>717</v>
      </c>
      <c r="H73" s="1">
        <v>430</v>
      </c>
      <c r="I73">
        <v>0.8</v>
      </c>
      <c r="J73">
        <v>344</v>
      </c>
      <c r="K73">
        <v>0.8</v>
      </c>
      <c r="L73">
        <v>344</v>
      </c>
      <c r="M73">
        <v>0.9</v>
      </c>
      <c r="N73">
        <v>387</v>
      </c>
      <c r="O73">
        <v>0.9</v>
      </c>
      <c r="P73">
        <v>387</v>
      </c>
      <c r="Q73">
        <v>0.8</v>
      </c>
      <c r="R73">
        <v>344</v>
      </c>
    </row>
    <row r="74" spans="2:18" ht="14.25">
      <c r="B74" t="s">
        <v>273</v>
      </c>
      <c r="C74" t="s">
        <v>248</v>
      </c>
      <c r="D74">
        <v>18</v>
      </c>
      <c r="E74">
        <v>1</v>
      </c>
      <c r="F74">
        <v>1</v>
      </c>
      <c r="G74">
        <v>18</v>
      </c>
      <c r="H74" s="1">
        <v>10</v>
      </c>
      <c r="I74">
        <v>0.8</v>
      </c>
      <c r="J74">
        <v>8</v>
      </c>
      <c r="K74">
        <v>0.8</v>
      </c>
      <c r="L74">
        <v>8</v>
      </c>
      <c r="M74">
        <v>0.9</v>
      </c>
      <c r="N74">
        <v>9</v>
      </c>
      <c r="O74">
        <v>0.9</v>
      </c>
      <c r="P74">
        <v>9</v>
      </c>
      <c r="Q74">
        <v>0.8</v>
      </c>
      <c r="R74">
        <v>8</v>
      </c>
    </row>
    <row r="75" spans="1:18" ht="14.25">
      <c r="A75" t="s">
        <v>272</v>
      </c>
      <c r="B75" t="s">
        <v>273</v>
      </c>
      <c r="C75" t="s">
        <v>242</v>
      </c>
      <c r="D75">
        <v>303</v>
      </c>
      <c r="E75">
        <v>1</v>
      </c>
      <c r="F75">
        <v>0.8</v>
      </c>
      <c r="G75">
        <v>242.4</v>
      </c>
      <c r="H75" s="1">
        <v>128</v>
      </c>
      <c r="I75">
        <v>0.8</v>
      </c>
      <c r="J75">
        <v>102.4</v>
      </c>
      <c r="K75">
        <v>0.8</v>
      </c>
      <c r="L75">
        <v>102.4</v>
      </c>
      <c r="M75">
        <v>0.8</v>
      </c>
      <c r="N75">
        <v>102.4</v>
      </c>
      <c r="O75">
        <v>0.8</v>
      </c>
      <c r="P75">
        <v>102.4</v>
      </c>
      <c r="Q75">
        <v>0.8</v>
      </c>
      <c r="R75">
        <v>102.4</v>
      </c>
    </row>
    <row r="76" spans="2:18" ht="14.25">
      <c r="B76" t="s">
        <v>273</v>
      </c>
      <c r="C76" t="s">
        <v>274</v>
      </c>
      <c r="D76">
        <v>198</v>
      </c>
      <c r="E76">
        <v>1</v>
      </c>
      <c r="F76">
        <v>2</v>
      </c>
      <c r="G76">
        <v>396</v>
      </c>
      <c r="H76" s="1">
        <v>79</v>
      </c>
      <c r="I76">
        <v>0.8</v>
      </c>
      <c r="J76">
        <v>63.2</v>
      </c>
      <c r="K76">
        <v>0.8</v>
      </c>
      <c r="L76">
        <v>63.2</v>
      </c>
      <c r="M76">
        <v>0.6</v>
      </c>
      <c r="N76">
        <v>47.4</v>
      </c>
      <c r="O76">
        <v>0.75</v>
      </c>
      <c r="P76">
        <v>59.25</v>
      </c>
      <c r="Q76">
        <v>0.8</v>
      </c>
      <c r="R76">
        <v>63.2</v>
      </c>
    </row>
    <row r="77" spans="2:18" ht="14.25">
      <c r="B77" t="s">
        <v>275</v>
      </c>
      <c r="C77" t="s">
        <v>240</v>
      </c>
      <c r="D77">
        <v>8.6</v>
      </c>
      <c r="E77">
        <v>4</v>
      </c>
      <c r="F77">
        <v>1</v>
      </c>
      <c r="G77">
        <v>34.4</v>
      </c>
      <c r="H77" s="1">
        <v>40</v>
      </c>
      <c r="I77">
        <v>0.7</v>
      </c>
      <c r="J77">
        <v>28</v>
      </c>
      <c r="K77">
        <v>0.7</v>
      </c>
      <c r="L77">
        <v>28</v>
      </c>
      <c r="M77">
        <v>0.6</v>
      </c>
      <c r="N77">
        <v>24</v>
      </c>
      <c r="O77">
        <v>0.6</v>
      </c>
      <c r="P77">
        <v>24</v>
      </c>
      <c r="Q77">
        <v>0.6</v>
      </c>
      <c r="R77">
        <v>24</v>
      </c>
    </row>
    <row r="78" spans="2:18" ht="14.25">
      <c r="B78" t="s">
        <v>275</v>
      </c>
      <c r="C78" t="s">
        <v>242</v>
      </c>
      <c r="D78">
        <v>108</v>
      </c>
      <c r="E78">
        <v>3</v>
      </c>
      <c r="F78">
        <v>0.8</v>
      </c>
      <c r="G78">
        <v>259.2</v>
      </c>
      <c r="H78" s="1">
        <v>137</v>
      </c>
      <c r="I78">
        <v>1</v>
      </c>
      <c r="J78">
        <v>137</v>
      </c>
      <c r="K78">
        <v>1</v>
      </c>
      <c r="L78">
        <v>137</v>
      </c>
      <c r="M78">
        <v>0.8</v>
      </c>
      <c r="N78">
        <v>109.60000000000001</v>
      </c>
      <c r="O78">
        <v>0.85</v>
      </c>
      <c r="P78">
        <v>116.45</v>
      </c>
      <c r="Q78">
        <v>0.9</v>
      </c>
      <c r="R78">
        <v>123.3</v>
      </c>
    </row>
    <row r="79" spans="2:18" ht="14.25">
      <c r="B79" t="s">
        <v>275</v>
      </c>
      <c r="C79" t="s">
        <v>259</v>
      </c>
      <c r="D79">
        <v>156</v>
      </c>
      <c r="E79">
        <v>2</v>
      </c>
      <c r="F79">
        <v>1.5</v>
      </c>
      <c r="G79">
        <v>468</v>
      </c>
      <c r="H79" s="1">
        <v>24</v>
      </c>
      <c r="I79">
        <v>1</v>
      </c>
      <c r="J79">
        <v>24</v>
      </c>
      <c r="K79">
        <v>1</v>
      </c>
      <c r="L79">
        <v>24</v>
      </c>
      <c r="M79">
        <v>0.8</v>
      </c>
      <c r="N79">
        <v>19.200000000000003</v>
      </c>
      <c r="O79">
        <v>0.85</v>
      </c>
      <c r="P79">
        <v>20.4</v>
      </c>
      <c r="Q79">
        <v>0.85</v>
      </c>
      <c r="R79">
        <v>20.4</v>
      </c>
    </row>
    <row r="80" spans="2:22" ht="14.25">
      <c r="B80" t="s">
        <v>275</v>
      </c>
      <c r="C80" t="s">
        <v>268</v>
      </c>
      <c r="D80">
        <v>20</v>
      </c>
      <c r="E80">
        <v>1</v>
      </c>
      <c r="F80">
        <v>1.5</v>
      </c>
      <c r="G80">
        <v>30</v>
      </c>
      <c r="H80" s="1">
        <v>16</v>
      </c>
      <c r="I80">
        <v>1</v>
      </c>
      <c r="J80">
        <v>16</v>
      </c>
      <c r="K80">
        <v>1</v>
      </c>
      <c r="L80">
        <v>16</v>
      </c>
      <c r="M80">
        <v>0.8</v>
      </c>
      <c r="N80">
        <v>12.8</v>
      </c>
      <c r="O80">
        <v>0.85</v>
      </c>
      <c r="P80">
        <v>13.6</v>
      </c>
      <c r="Q80">
        <v>0.85</v>
      </c>
      <c r="R80">
        <v>13.6</v>
      </c>
      <c r="U80">
        <v>0.82</v>
      </c>
      <c r="V80">
        <v>65.32666666666667</v>
      </c>
    </row>
    <row r="81" spans="1:18" ht="14.25">
      <c r="A81" t="s">
        <v>276</v>
      </c>
      <c r="B81" t="s">
        <v>277</v>
      </c>
      <c r="C81" t="s">
        <v>240</v>
      </c>
      <c r="D81">
        <v>16.8</v>
      </c>
      <c r="E81">
        <v>6</v>
      </c>
      <c r="F81">
        <v>1</v>
      </c>
      <c r="G81">
        <v>100.80000000000001</v>
      </c>
      <c r="H81" s="1">
        <v>116</v>
      </c>
      <c r="I81">
        <v>0.7</v>
      </c>
      <c r="J81">
        <v>81.19999999999999</v>
      </c>
      <c r="K81">
        <v>0.7</v>
      </c>
      <c r="L81">
        <v>81.19999999999999</v>
      </c>
      <c r="M81">
        <v>0.6</v>
      </c>
      <c r="N81">
        <v>69.6</v>
      </c>
      <c r="O81">
        <v>0.6</v>
      </c>
      <c r="P81">
        <v>69.6</v>
      </c>
      <c r="Q81">
        <v>0.6</v>
      </c>
      <c r="R81">
        <v>69.6</v>
      </c>
    </row>
    <row r="82" spans="2:18" ht="14.25">
      <c r="B82" t="s">
        <v>277</v>
      </c>
      <c r="C82" t="s">
        <v>278</v>
      </c>
      <c r="D82">
        <v>248</v>
      </c>
      <c r="E82">
        <v>3</v>
      </c>
      <c r="F82">
        <v>0.8</v>
      </c>
      <c r="G82">
        <v>595.2</v>
      </c>
      <c r="H82" s="1">
        <v>315</v>
      </c>
      <c r="I82">
        <v>1</v>
      </c>
      <c r="J82">
        <v>315</v>
      </c>
      <c r="K82">
        <v>1</v>
      </c>
      <c r="L82">
        <v>315</v>
      </c>
      <c r="M82">
        <v>0.8</v>
      </c>
      <c r="N82">
        <v>252</v>
      </c>
      <c r="O82">
        <v>0.8</v>
      </c>
      <c r="P82">
        <v>252</v>
      </c>
      <c r="Q82">
        <v>0.8</v>
      </c>
      <c r="R82">
        <v>252</v>
      </c>
    </row>
    <row r="83" spans="2:18" ht="14.25">
      <c r="B83" t="s">
        <v>277</v>
      </c>
      <c r="C83" t="s">
        <v>259</v>
      </c>
      <c r="D83">
        <v>156</v>
      </c>
      <c r="E83">
        <v>2</v>
      </c>
      <c r="F83">
        <v>1.5</v>
      </c>
      <c r="G83">
        <v>468</v>
      </c>
      <c r="H83" s="1">
        <v>34</v>
      </c>
      <c r="I83">
        <v>1</v>
      </c>
      <c r="J83">
        <v>34</v>
      </c>
      <c r="K83">
        <v>1</v>
      </c>
      <c r="L83">
        <v>34</v>
      </c>
      <c r="M83">
        <v>0.8</v>
      </c>
      <c r="N83">
        <v>27.200000000000003</v>
      </c>
      <c r="O83">
        <v>0.8</v>
      </c>
      <c r="P83">
        <v>27.200000000000003</v>
      </c>
      <c r="Q83">
        <v>0.8</v>
      </c>
      <c r="R83">
        <v>27.200000000000003</v>
      </c>
    </row>
    <row r="84" spans="2:18" ht="14.25">
      <c r="B84" t="s">
        <v>277</v>
      </c>
      <c r="C84" t="s">
        <v>268</v>
      </c>
      <c r="D84">
        <v>21</v>
      </c>
      <c r="E84">
        <v>2</v>
      </c>
      <c r="F84">
        <v>1.5</v>
      </c>
      <c r="G84">
        <v>63</v>
      </c>
      <c r="H84" s="1">
        <v>33</v>
      </c>
      <c r="I84">
        <v>1</v>
      </c>
      <c r="J84">
        <v>33</v>
      </c>
      <c r="K84">
        <v>1</v>
      </c>
      <c r="L84">
        <v>33</v>
      </c>
      <c r="M84">
        <v>0.8</v>
      </c>
      <c r="N84">
        <v>26.400000000000002</v>
      </c>
      <c r="O84">
        <v>0.8</v>
      </c>
      <c r="P84">
        <v>26.400000000000002</v>
      </c>
      <c r="Q84">
        <v>0.8</v>
      </c>
      <c r="R84">
        <v>26.400000000000002</v>
      </c>
    </row>
    <row r="85" spans="2:18" ht="14.25">
      <c r="B85" t="s">
        <v>279</v>
      </c>
      <c r="C85" t="s">
        <v>240</v>
      </c>
      <c r="D85">
        <v>36</v>
      </c>
      <c r="E85">
        <v>2</v>
      </c>
      <c r="F85">
        <v>1</v>
      </c>
      <c r="G85">
        <v>72</v>
      </c>
      <c r="H85" s="1">
        <v>83</v>
      </c>
      <c r="I85">
        <v>0.7</v>
      </c>
      <c r="J85">
        <v>58.099999999999994</v>
      </c>
      <c r="K85">
        <v>0.8</v>
      </c>
      <c r="L85">
        <v>66.4</v>
      </c>
      <c r="M85">
        <v>0.8</v>
      </c>
      <c r="N85">
        <v>66.4</v>
      </c>
      <c r="O85">
        <v>0.75</v>
      </c>
      <c r="P85">
        <v>62.25</v>
      </c>
      <c r="Q85">
        <v>0.8</v>
      </c>
      <c r="R85">
        <v>66.4</v>
      </c>
    </row>
    <row r="86" spans="2:18" ht="14.25">
      <c r="B86" t="s">
        <v>279</v>
      </c>
      <c r="C86" t="s">
        <v>247</v>
      </c>
      <c r="D86">
        <v>239</v>
      </c>
      <c r="E86">
        <v>3</v>
      </c>
      <c r="F86">
        <v>1</v>
      </c>
      <c r="G86">
        <v>717</v>
      </c>
      <c r="H86" s="1">
        <v>430</v>
      </c>
      <c r="I86">
        <v>0.8</v>
      </c>
      <c r="J86">
        <v>344</v>
      </c>
      <c r="K86">
        <v>0.8</v>
      </c>
      <c r="L86">
        <v>344</v>
      </c>
      <c r="M86">
        <v>0.6</v>
      </c>
      <c r="N86">
        <v>258</v>
      </c>
      <c r="O86">
        <v>0.9</v>
      </c>
      <c r="P86">
        <v>387</v>
      </c>
      <c r="Q86">
        <v>0.8</v>
      </c>
      <c r="R86">
        <v>344</v>
      </c>
    </row>
    <row r="87" spans="2:18" ht="14.25">
      <c r="B87" t="s">
        <v>279</v>
      </c>
      <c r="C87" t="s">
        <v>247</v>
      </c>
      <c r="D87">
        <v>59</v>
      </c>
      <c r="E87">
        <v>5</v>
      </c>
      <c r="F87">
        <v>1</v>
      </c>
      <c r="G87">
        <v>295</v>
      </c>
      <c r="H87" s="1">
        <v>177</v>
      </c>
      <c r="I87">
        <v>0.8</v>
      </c>
      <c r="J87">
        <v>141.6</v>
      </c>
      <c r="K87">
        <v>0.8</v>
      </c>
      <c r="L87">
        <v>141.6</v>
      </c>
      <c r="M87">
        <v>0.9</v>
      </c>
      <c r="N87">
        <v>159.3</v>
      </c>
      <c r="O87">
        <v>0.9</v>
      </c>
      <c r="P87">
        <v>159.3</v>
      </c>
      <c r="Q87">
        <v>0.8</v>
      </c>
      <c r="R87">
        <v>141.6</v>
      </c>
    </row>
    <row r="88" spans="2:18" ht="14.25">
      <c r="B88" t="s">
        <v>279</v>
      </c>
      <c r="C88" t="s">
        <v>242</v>
      </c>
      <c r="D88">
        <v>295</v>
      </c>
      <c r="E88">
        <v>1</v>
      </c>
      <c r="F88">
        <v>0.8</v>
      </c>
      <c r="G88">
        <v>236</v>
      </c>
      <c r="H88" s="1">
        <v>125</v>
      </c>
      <c r="I88">
        <v>0.8</v>
      </c>
      <c r="J88">
        <v>100</v>
      </c>
      <c r="K88">
        <v>0.8</v>
      </c>
      <c r="L88">
        <v>100</v>
      </c>
      <c r="M88">
        <v>0.9</v>
      </c>
      <c r="N88">
        <v>112.5</v>
      </c>
      <c r="O88">
        <v>0.75</v>
      </c>
      <c r="P88">
        <v>93.75</v>
      </c>
      <c r="Q88">
        <v>0.8</v>
      </c>
      <c r="R88">
        <v>100</v>
      </c>
    </row>
    <row r="89" spans="2:18" ht="14.25">
      <c r="B89" t="s">
        <v>279</v>
      </c>
      <c r="C89" t="s">
        <v>280</v>
      </c>
      <c r="D89">
        <v>100</v>
      </c>
      <c r="E89">
        <v>2</v>
      </c>
      <c r="F89">
        <v>2</v>
      </c>
      <c r="G89">
        <v>400</v>
      </c>
      <c r="H89" s="1">
        <v>80</v>
      </c>
      <c r="I89">
        <v>0.8</v>
      </c>
      <c r="J89">
        <v>64</v>
      </c>
      <c r="K89">
        <v>0.7</v>
      </c>
      <c r="L89">
        <v>56</v>
      </c>
      <c r="M89">
        <v>0.6</v>
      </c>
      <c r="N89">
        <v>48</v>
      </c>
      <c r="O89">
        <v>0.6</v>
      </c>
      <c r="P89">
        <v>48</v>
      </c>
      <c r="Q89">
        <v>0.75</v>
      </c>
      <c r="R89">
        <v>60</v>
      </c>
    </row>
    <row r="90" spans="2:18" ht="14.25">
      <c r="B90" t="s">
        <v>281</v>
      </c>
      <c r="C90" t="s">
        <v>240</v>
      </c>
      <c r="D90">
        <v>5</v>
      </c>
      <c r="E90">
        <v>2</v>
      </c>
      <c r="F90">
        <v>1</v>
      </c>
      <c r="G90">
        <v>10</v>
      </c>
      <c r="H90" s="1">
        <v>12</v>
      </c>
      <c r="I90">
        <v>0.7</v>
      </c>
      <c r="J90">
        <v>8.399999999999999</v>
      </c>
      <c r="K90">
        <v>0.8</v>
      </c>
      <c r="L90">
        <v>9.600000000000001</v>
      </c>
      <c r="M90">
        <v>0.6</v>
      </c>
      <c r="N90">
        <v>7.199999999999999</v>
      </c>
      <c r="O90">
        <v>0.8</v>
      </c>
      <c r="P90">
        <v>9.600000000000001</v>
      </c>
      <c r="Q90">
        <v>0.8</v>
      </c>
      <c r="R90">
        <v>9.600000000000001</v>
      </c>
    </row>
    <row r="91" spans="2:18" ht="14.25">
      <c r="B91" t="s">
        <v>281</v>
      </c>
      <c r="C91" t="s">
        <v>240</v>
      </c>
      <c r="D91">
        <v>26</v>
      </c>
      <c r="E91">
        <v>2</v>
      </c>
      <c r="F91">
        <v>1</v>
      </c>
      <c r="G91">
        <v>52</v>
      </c>
      <c r="H91" s="1">
        <v>60</v>
      </c>
      <c r="I91">
        <v>0.7</v>
      </c>
      <c r="J91">
        <v>42</v>
      </c>
      <c r="K91">
        <v>0.8</v>
      </c>
      <c r="L91">
        <v>48</v>
      </c>
      <c r="M91">
        <v>0.8</v>
      </c>
      <c r="N91">
        <v>48</v>
      </c>
      <c r="O91">
        <v>0.8</v>
      </c>
      <c r="P91">
        <v>48</v>
      </c>
      <c r="Q91">
        <v>0.8</v>
      </c>
      <c r="R91">
        <v>48</v>
      </c>
    </row>
    <row r="92" spans="2:18" ht="14.25">
      <c r="B92" t="s">
        <v>281</v>
      </c>
      <c r="C92" t="s">
        <v>241</v>
      </c>
      <c r="D92">
        <v>35</v>
      </c>
      <c r="E92">
        <v>1</v>
      </c>
      <c r="F92">
        <v>0.8</v>
      </c>
      <c r="G92">
        <v>28</v>
      </c>
      <c r="H92" s="1">
        <v>6</v>
      </c>
      <c r="I92">
        <v>0.7</v>
      </c>
      <c r="J92">
        <v>4.199999999999999</v>
      </c>
      <c r="K92">
        <v>0.8</v>
      </c>
      <c r="L92">
        <v>4.800000000000001</v>
      </c>
      <c r="M92">
        <v>0.8</v>
      </c>
      <c r="N92">
        <v>4.800000000000001</v>
      </c>
      <c r="O92">
        <v>0.8</v>
      </c>
      <c r="P92">
        <v>4.800000000000001</v>
      </c>
      <c r="Q92">
        <v>0.8</v>
      </c>
      <c r="R92">
        <v>4.800000000000001</v>
      </c>
    </row>
    <row r="93" spans="2:18" ht="14.25">
      <c r="B93" t="s">
        <v>281</v>
      </c>
      <c r="C93" t="s">
        <v>247</v>
      </c>
      <c r="D93">
        <v>100</v>
      </c>
      <c r="E93">
        <v>9</v>
      </c>
      <c r="F93">
        <v>1</v>
      </c>
      <c r="G93">
        <v>900</v>
      </c>
      <c r="H93" s="1">
        <v>540</v>
      </c>
      <c r="I93">
        <v>0.8</v>
      </c>
      <c r="J93">
        <v>432</v>
      </c>
      <c r="K93">
        <v>0.8</v>
      </c>
      <c r="L93">
        <v>432</v>
      </c>
      <c r="M93">
        <v>0.8</v>
      </c>
      <c r="N93">
        <v>432</v>
      </c>
      <c r="O93">
        <v>0.8</v>
      </c>
      <c r="P93">
        <v>432</v>
      </c>
      <c r="Q93">
        <v>0.8</v>
      </c>
      <c r="R93">
        <v>432</v>
      </c>
    </row>
    <row r="94" spans="2:18" ht="14.25">
      <c r="B94" t="s">
        <v>281</v>
      </c>
      <c r="C94" t="s">
        <v>248</v>
      </c>
      <c r="D94">
        <v>12</v>
      </c>
      <c r="E94">
        <v>1</v>
      </c>
      <c r="F94">
        <v>1</v>
      </c>
      <c r="G94">
        <v>12</v>
      </c>
      <c r="H94" s="1">
        <v>4</v>
      </c>
      <c r="I94">
        <v>0.8</v>
      </c>
      <c r="J94">
        <v>3.2</v>
      </c>
      <c r="K94">
        <v>0.8</v>
      </c>
      <c r="L94">
        <v>3.2</v>
      </c>
      <c r="M94">
        <v>0.8</v>
      </c>
      <c r="N94">
        <v>3.2</v>
      </c>
      <c r="O94">
        <v>0.9</v>
      </c>
      <c r="P94">
        <v>3.6</v>
      </c>
      <c r="Q94">
        <v>0.8</v>
      </c>
      <c r="R94">
        <v>3.2</v>
      </c>
    </row>
    <row r="95" spans="2:18" ht="14.25">
      <c r="B95" t="s">
        <v>281</v>
      </c>
      <c r="C95" t="s">
        <v>242</v>
      </c>
      <c r="D95">
        <v>210</v>
      </c>
      <c r="E95">
        <v>1</v>
      </c>
      <c r="F95">
        <v>0.8</v>
      </c>
      <c r="G95">
        <v>168</v>
      </c>
      <c r="H95" s="1">
        <v>89</v>
      </c>
      <c r="I95">
        <v>0.8</v>
      </c>
      <c r="J95">
        <v>71.2</v>
      </c>
      <c r="K95">
        <v>0.8</v>
      </c>
      <c r="L95">
        <v>71.2</v>
      </c>
      <c r="M95">
        <v>0.8</v>
      </c>
      <c r="N95">
        <v>71.2</v>
      </c>
      <c r="O95">
        <v>0.75</v>
      </c>
      <c r="P95">
        <v>66.75</v>
      </c>
      <c r="Q95">
        <v>0.8</v>
      </c>
      <c r="R95">
        <v>71.2</v>
      </c>
    </row>
    <row r="96" spans="2:22" ht="14.25">
      <c r="B96" t="s">
        <v>281</v>
      </c>
      <c r="C96" t="s">
        <v>282</v>
      </c>
      <c r="D96">
        <v>180</v>
      </c>
      <c r="E96">
        <v>2</v>
      </c>
      <c r="F96">
        <v>1.5</v>
      </c>
      <c r="G96">
        <v>540</v>
      </c>
      <c r="H96" s="1">
        <v>108</v>
      </c>
      <c r="I96">
        <v>0.7</v>
      </c>
      <c r="J96">
        <v>75.6</v>
      </c>
      <c r="K96">
        <v>0.8</v>
      </c>
      <c r="L96">
        <v>86.4</v>
      </c>
      <c r="M96">
        <v>0.6</v>
      </c>
      <c r="N96">
        <v>64.8</v>
      </c>
      <c r="O96">
        <v>0.6</v>
      </c>
      <c r="P96">
        <v>64.8</v>
      </c>
      <c r="Q96">
        <v>0.8</v>
      </c>
      <c r="R96">
        <v>86.4</v>
      </c>
      <c r="U96">
        <v>0.7862500000000001</v>
      </c>
      <c r="V96">
        <v>146.36583333333337</v>
      </c>
    </row>
    <row r="97" spans="1:18" ht="14.25">
      <c r="A97" t="s">
        <v>283</v>
      </c>
      <c r="B97" t="s">
        <v>284</v>
      </c>
      <c r="C97" t="s">
        <v>240</v>
      </c>
      <c r="D97">
        <v>26</v>
      </c>
      <c r="E97">
        <v>2</v>
      </c>
      <c r="F97">
        <v>1</v>
      </c>
      <c r="G97">
        <v>52</v>
      </c>
      <c r="H97" s="1">
        <v>60</v>
      </c>
      <c r="I97">
        <v>0.8</v>
      </c>
      <c r="J97">
        <v>48</v>
      </c>
      <c r="K97">
        <v>0.8</v>
      </c>
      <c r="L97">
        <v>48</v>
      </c>
      <c r="M97">
        <v>0.9</v>
      </c>
      <c r="N97">
        <v>54</v>
      </c>
      <c r="O97">
        <v>0.8</v>
      </c>
      <c r="P97">
        <v>48</v>
      </c>
      <c r="Q97">
        <v>0.8</v>
      </c>
      <c r="R97">
        <v>48</v>
      </c>
    </row>
    <row r="98" spans="2:18" ht="14.25">
      <c r="B98" t="s">
        <v>284</v>
      </c>
      <c r="C98" t="s">
        <v>241</v>
      </c>
      <c r="D98">
        <v>35</v>
      </c>
      <c r="E98">
        <v>1</v>
      </c>
      <c r="F98">
        <v>0.8</v>
      </c>
      <c r="G98">
        <v>28</v>
      </c>
      <c r="H98" s="1">
        <v>6</v>
      </c>
      <c r="I98">
        <v>0.8</v>
      </c>
      <c r="J98">
        <v>4.800000000000001</v>
      </c>
      <c r="K98">
        <v>0.8</v>
      </c>
      <c r="L98">
        <v>4.800000000000001</v>
      </c>
      <c r="M98">
        <v>0.9</v>
      </c>
      <c r="N98">
        <v>5.4</v>
      </c>
      <c r="O98">
        <v>0.8</v>
      </c>
      <c r="P98">
        <v>4.800000000000001</v>
      </c>
      <c r="Q98">
        <v>0.8</v>
      </c>
      <c r="R98">
        <v>4.800000000000001</v>
      </c>
    </row>
    <row r="99" spans="2:18" ht="14.25">
      <c r="B99" t="s">
        <v>284</v>
      </c>
      <c r="C99" t="s">
        <v>242</v>
      </c>
      <c r="D99">
        <v>210</v>
      </c>
      <c r="E99">
        <v>1</v>
      </c>
      <c r="F99">
        <v>0.8</v>
      </c>
      <c r="G99">
        <v>168</v>
      </c>
      <c r="H99" s="1">
        <v>89</v>
      </c>
      <c r="I99">
        <v>0.8</v>
      </c>
      <c r="J99">
        <v>71.2</v>
      </c>
      <c r="K99">
        <v>0.8</v>
      </c>
      <c r="L99">
        <v>71.2</v>
      </c>
      <c r="M99">
        <v>0.8</v>
      </c>
      <c r="N99">
        <v>71.2</v>
      </c>
      <c r="O99">
        <v>0.8</v>
      </c>
      <c r="P99">
        <v>71.2</v>
      </c>
      <c r="Q99">
        <v>0.8</v>
      </c>
      <c r="R99">
        <v>71.2</v>
      </c>
    </row>
    <row r="100" spans="2:18" ht="14.25">
      <c r="B100" t="s">
        <v>284</v>
      </c>
      <c r="C100" t="s">
        <v>243</v>
      </c>
      <c r="D100">
        <v>23</v>
      </c>
      <c r="E100">
        <v>1</v>
      </c>
      <c r="F100">
        <v>0.8</v>
      </c>
      <c r="G100">
        <v>18.400000000000002</v>
      </c>
      <c r="H100" s="1">
        <v>4</v>
      </c>
      <c r="I100">
        <v>0.8</v>
      </c>
      <c r="J100">
        <v>3.2</v>
      </c>
      <c r="K100">
        <v>0.8</v>
      </c>
      <c r="L100">
        <v>3.2</v>
      </c>
      <c r="M100">
        <v>0.8</v>
      </c>
      <c r="N100">
        <v>3.2</v>
      </c>
      <c r="O100">
        <v>0.75</v>
      </c>
      <c r="P100">
        <v>3</v>
      </c>
      <c r="Q100">
        <v>0.8</v>
      </c>
      <c r="R100">
        <v>3.2</v>
      </c>
    </row>
    <row r="101" spans="2:18" ht="14.25">
      <c r="B101" t="s">
        <v>284</v>
      </c>
      <c r="C101" t="s">
        <v>285</v>
      </c>
      <c r="D101">
        <v>180</v>
      </c>
      <c r="E101">
        <v>2</v>
      </c>
      <c r="F101">
        <v>1.5</v>
      </c>
      <c r="G101">
        <v>540</v>
      </c>
      <c r="H101" s="1">
        <v>108</v>
      </c>
      <c r="I101">
        <v>0.8</v>
      </c>
      <c r="J101">
        <v>86.4</v>
      </c>
      <c r="K101">
        <v>0.8</v>
      </c>
      <c r="L101">
        <v>86.4</v>
      </c>
      <c r="M101">
        <v>0.8</v>
      </c>
      <c r="N101">
        <v>86.4</v>
      </c>
      <c r="O101">
        <v>0.8</v>
      </c>
      <c r="P101">
        <v>86.4</v>
      </c>
      <c r="Q101">
        <v>0.8</v>
      </c>
      <c r="R101">
        <v>86.4</v>
      </c>
    </row>
    <row r="102" spans="2:18" ht="14.25">
      <c r="B102" t="s">
        <v>286</v>
      </c>
      <c r="C102" t="s">
        <v>240</v>
      </c>
      <c r="D102">
        <v>5</v>
      </c>
      <c r="E102">
        <v>2</v>
      </c>
      <c r="F102">
        <v>1</v>
      </c>
      <c r="G102">
        <v>10</v>
      </c>
      <c r="H102" s="1">
        <v>12</v>
      </c>
      <c r="I102">
        <v>0.7</v>
      </c>
      <c r="J102">
        <v>8.399999999999999</v>
      </c>
      <c r="K102">
        <v>0.8</v>
      </c>
      <c r="L102">
        <v>9.600000000000001</v>
      </c>
      <c r="M102">
        <v>0.75</v>
      </c>
      <c r="N102">
        <v>9</v>
      </c>
      <c r="O102">
        <v>0.8</v>
      </c>
      <c r="P102">
        <v>9.600000000000001</v>
      </c>
      <c r="Q102">
        <v>0.8</v>
      </c>
      <c r="R102">
        <v>9.600000000000001</v>
      </c>
    </row>
    <row r="103" spans="2:18" ht="14.25">
      <c r="B103" t="s">
        <v>286</v>
      </c>
      <c r="C103" t="s">
        <v>240</v>
      </c>
      <c r="D103">
        <v>26</v>
      </c>
      <c r="E103">
        <v>2</v>
      </c>
      <c r="F103">
        <v>1</v>
      </c>
      <c r="G103">
        <v>52</v>
      </c>
      <c r="H103" s="1">
        <v>60</v>
      </c>
      <c r="I103">
        <v>0.7</v>
      </c>
      <c r="J103">
        <v>42</v>
      </c>
      <c r="K103">
        <v>0.8</v>
      </c>
      <c r="L103">
        <v>48</v>
      </c>
      <c r="M103">
        <v>0.75</v>
      </c>
      <c r="N103">
        <v>45</v>
      </c>
      <c r="O103">
        <v>0.8</v>
      </c>
      <c r="P103">
        <v>48</v>
      </c>
      <c r="Q103">
        <v>0.8</v>
      </c>
      <c r="R103">
        <v>48</v>
      </c>
    </row>
    <row r="104" spans="2:18" ht="14.25">
      <c r="B104" t="s">
        <v>286</v>
      </c>
      <c r="C104" t="s">
        <v>241</v>
      </c>
      <c r="D104">
        <v>35</v>
      </c>
      <c r="E104">
        <v>1</v>
      </c>
      <c r="F104">
        <v>0.8</v>
      </c>
      <c r="G104">
        <v>28</v>
      </c>
      <c r="H104" s="1">
        <v>6</v>
      </c>
      <c r="I104">
        <v>0.7</v>
      </c>
      <c r="J104">
        <v>4.199999999999999</v>
      </c>
      <c r="K104">
        <v>0.7</v>
      </c>
      <c r="L104">
        <v>4.199999999999999</v>
      </c>
      <c r="M104">
        <v>0.8</v>
      </c>
      <c r="N104">
        <v>4.800000000000001</v>
      </c>
      <c r="O104">
        <v>0.75</v>
      </c>
      <c r="P104">
        <v>4.5</v>
      </c>
      <c r="Q104">
        <v>0.6</v>
      </c>
      <c r="R104">
        <v>3.5999999999999996</v>
      </c>
    </row>
    <row r="105" spans="2:18" ht="14.25">
      <c r="B105" t="s">
        <v>286</v>
      </c>
      <c r="C105" t="s">
        <v>247</v>
      </c>
      <c r="D105">
        <v>100</v>
      </c>
      <c r="E105">
        <v>9</v>
      </c>
      <c r="F105">
        <v>1</v>
      </c>
      <c r="G105">
        <v>900</v>
      </c>
      <c r="H105" s="1">
        <v>540</v>
      </c>
      <c r="I105">
        <v>0.7</v>
      </c>
      <c r="J105">
        <v>378</v>
      </c>
      <c r="K105">
        <v>0.7</v>
      </c>
      <c r="L105">
        <v>378</v>
      </c>
      <c r="M105">
        <v>0.8</v>
      </c>
      <c r="N105">
        <v>432</v>
      </c>
      <c r="O105">
        <v>0.8</v>
      </c>
      <c r="P105">
        <v>432</v>
      </c>
      <c r="Q105">
        <v>0.6</v>
      </c>
      <c r="R105">
        <v>324</v>
      </c>
    </row>
    <row r="106" spans="2:18" ht="14.25">
      <c r="B106" t="s">
        <v>286</v>
      </c>
      <c r="C106" t="s">
        <v>248</v>
      </c>
      <c r="D106">
        <v>12</v>
      </c>
      <c r="E106">
        <v>1</v>
      </c>
      <c r="F106">
        <v>1</v>
      </c>
      <c r="G106">
        <v>12</v>
      </c>
      <c r="H106" s="1">
        <v>4</v>
      </c>
      <c r="I106">
        <v>0.7</v>
      </c>
      <c r="J106">
        <v>2.8</v>
      </c>
      <c r="K106">
        <v>0.7</v>
      </c>
      <c r="L106">
        <v>2.8</v>
      </c>
      <c r="M106">
        <v>0.9</v>
      </c>
      <c r="N106">
        <v>3.6</v>
      </c>
      <c r="O106">
        <v>0.9</v>
      </c>
      <c r="P106">
        <v>3.6</v>
      </c>
      <c r="Q106">
        <v>0.6</v>
      </c>
      <c r="R106">
        <v>2.4</v>
      </c>
    </row>
    <row r="107" spans="2:18" ht="14.25">
      <c r="B107" t="s">
        <v>286</v>
      </c>
      <c r="C107" t="s">
        <v>242</v>
      </c>
      <c r="D107">
        <v>210</v>
      </c>
      <c r="E107">
        <v>1</v>
      </c>
      <c r="F107">
        <v>0.8</v>
      </c>
      <c r="G107">
        <v>168</v>
      </c>
      <c r="H107" s="1">
        <v>89</v>
      </c>
      <c r="I107">
        <v>0.7</v>
      </c>
      <c r="J107">
        <v>62.3</v>
      </c>
      <c r="K107">
        <v>0.7</v>
      </c>
      <c r="L107">
        <v>62.3</v>
      </c>
      <c r="M107">
        <v>0.6</v>
      </c>
      <c r="N107">
        <v>53.4</v>
      </c>
      <c r="O107">
        <v>0.6</v>
      </c>
      <c r="P107">
        <v>53.4</v>
      </c>
      <c r="Q107">
        <v>0.6</v>
      </c>
      <c r="R107">
        <v>53.4</v>
      </c>
    </row>
    <row r="108" spans="2:18" ht="14.25">
      <c r="B108" t="s">
        <v>286</v>
      </c>
      <c r="C108" t="s">
        <v>243</v>
      </c>
      <c r="D108">
        <v>23</v>
      </c>
      <c r="E108">
        <v>1</v>
      </c>
      <c r="F108">
        <v>0.8</v>
      </c>
      <c r="G108">
        <v>18.400000000000002</v>
      </c>
      <c r="H108" s="1">
        <v>4</v>
      </c>
      <c r="I108">
        <v>0.7</v>
      </c>
      <c r="J108">
        <v>2.8</v>
      </c>
      <c r="K108">
        <v>0.7</v>
      </c>
      <c r="L108">
        <v>2.8</v>
      </c>
      <c r="M108">
        <v>0.7</v>
      </c>
      <c r="N108">
        <v>2.8</v>
      </c>
      <c r="O108">
        <v>0.75</v>
      </c>
      <c r="P108">
        <v>3</v>
      </c>
      <c r="Q108">
        <v>0.6</v>
      </c>
      <c r="R108">
        <v>2.4</v>
      </c>
    </row>
    <row r="109" spans="2:22" ht="14.25">
      <c r="B109" t="s">
        <v>286</v>
      </c>
      <c r="C109" t="s">
        <v>287</v>
      </c>
      <c r="D109">
        <v>180</v>
      </c>
      <c r="E109">
        <v>2</v>
      </c>
      <c r="F109">
        <v>1.5</v>
      </c>
      <c r="G109">
        <v>540</v>
      </c>
      <c r="H109" s="1">
        <v>108</v>
      </c>
      <c r="I109">
        <v>0.7</v>
      </c>
      <c r="J109">
        <v>75.6</v>
      </c>
      <c r="K109">
        <v>0.7</v>
      </c>
      <c r="L109">
        <v>75.6</v>
      </c>
      <c r="M109">
        <v>0.7</v>
      </c>
      <c r="N109">
        <v>75.6</v>
      </c>
      <c r="O109">
        <v>0.75</v>
      </c>
      <c r="P109">
        <v>81</v>
      </c>
      <c r="Q109">
        <v>0.6</v>
      </c>
      <c r="R109">
        <v>64.8</v>
      </c>
      <c r="U109">
        <v>0.7523076923076921</v>
      </c>
      <c r="V109">
        <v>66.72166666666668</v>
      </c>
    </row>
    <row r="110" spans="1:18" ht="14.25">
      <c r="A110" t="s">
        <v>288</v>
      </c>
      <c r="B110" t="s">
        <v>289</v>
      </c>
      <c r="C110" t="s">
        <v>240</v>
      </c>
      <c r="D110">
        <v>17.4</v>
      </c>
      <c r="E110">
        <v>6</v>
      </c>
      <c r="F110">
        <v>1</v>
      </c>
      <c r="G110">
        <v>104.39999999999999</v>
      </c>
      <c r="H110" s="1">
        <v>120</v>
      </c>
      <c r="I110">
        <v>0.7</v>
      </c>
      <c r="J110">
        <v>84</v>
      </c>
      <c r="K110">
        <v>0.7</v>
      </c>
      <c r="L110">
        <v>84</v>
      </c>
      <c r="M110">
        <v>0.8</v>
      </c>
      <c r="N110">
        <v>96</v>
      </c>
      <c r="O110">
        <v>0.6</v>
      </c>
      <c r="P110">
        <v>72</v>
      </c>
      <c r="Q110">
        <v>0.7</v>
      </c>
      <c r="R110">
        <v>84</v>
      </c>
    </row>
    <row r="111" spans="2:18" ht="14.25">
      <c r="B111" t="s">
        <v>289</v>
      </c>
      <c r="C111" t="s">
        <v>247</v>
      </c>
      <c r="D111">
        <v>83</v>
      </c>
      <c r="E111">
        <v>4</v>
      </c>
      <c r="F111">
        <v>1</v>
      </c>
      <c r="G111">
        <v>332</v>
      </c>
      <c r="H111" s="1">
        <v>199</v>
      </c>
      <c r="I111">
        <v>0.9</v>
      </c>
      <c r="J111">
        <v>179.1</v>
      </c>
      <c r="K111">
        <v>0.9</v>
      </c>
      <c r="L111">
        <v>179.1</v>
      </c>
      <c r="M111">
        <v>0.8</v>
      </c>
      <c r="N111">
        <v>159.20000000000002</v>
      </c>
      <c r="O111">
        <v>0.8</v>
      </c>
      <c r="P111">
        <v>159.20000000000002</v>
      </c>
      <c r="Q111">
        <v>0.8</v>
      </c>
      <c r="R111">
        <v>159.20000000000002</v>
      </c>
    </row>
    <row r="112" spans="2:18" ht="14.25">
      <c r="B112" t="s">
        <v>289</v>
      </c>
      <c r="C112" t="s">
        <v>242</v>
      </c>
      <c r="D112">
        <v>180</v>
      </c>
      <c r="E112">
        <v>3</v>
      </c>
      <c r="F112">
        <v>0.8</v>
      </c>
      <c r="G112">
        <v>432</v>
      </c>
      <c r="H112" s="1">
        <v>229</v>
      </c>
      <c r="I112">
        <v>0.8</v>
      </c>
      <c r="J112">
        <v>183.20000000000002</v>
      </c>
      <c r="K112">
        <v>0.8</v>
      </c>
      <c r="L112">
        <v>183.20000000000002</v>
      </c>
      <c r="M112">
        <v>0.8</v>
      </c>
      <c r="N112">
        <v>183.20000000000002</v>
      </c>
      <c r="O112">
        <v>0.8</v>
      </c>
      <c r="P112">
        <v>183.20000000000002</v>
      </c>
      <c r="Q112">
        <v>0.8</v>
      </c>
      <c r="R112">
        <v>183.20000000000002</v>
      </c>
    </row>
    <row r="113" spans="2:18" ht="14.25">
      <c r="B113" t="s">
        <v>289</v>
      </c>
      <c r="C113" t="s">
        <v>259</v>
      </c>
      <c r="D113">
        <v>150</v>
      </c>
      <c r="E113">
        <v>1</v>
      </c>
      <c r="F113">
        <v>1.5</v>
      </c>
      <c r="G113">
        <v>225</v>
      </c>
      <c r="H113" s="1">
        <v>45</v>
      </c>
      <c r="I113">
        <v>0.8</v>
      </c>
      <c r="J113">
        <v>36</v>
      </c>
      <c r="K113">
        <v>0.8</v>
      </c>
      <c r="L113">
        <v>36</v>
      </c>
      <c r="M113">
        <v>0.8</v>
      </c>
      <c r="N113">
        <v>36</v>
      </c>
      <c r="O113">
        <v>0.8</v>
      </c>
      <c r="P113">
        <v>36</v>
      </c>
      <c r="Q113">
        <v>0.8</v>
      </c>
      <c r="R113">
        <v>36</v>
      </c>
    </row>
    <row r="114" spans="2:22" ht="14.25">
      <c r="B114" t="s">
        <v>289</v>
      </c>
      <c r="C114" t="s">
        <v>268</v>
      </c>
      <c r="D114">
        <v>28</v>
      </c>
      <c r="E114">
        <v>1</v>
      </c>
      <c r="F114">
        <v>1.5</v>
      </c>
      <c r="G114">
        <v>42</v>
      </c>
      <c r="H114" s="1">
        <v>22</v>
      </c>
      <c r="I114">
        <v>0.8</v>
      </c>
      <c r="J114">
        <v>17.6</v>
      </c>
      <c r="K114">
        <v>0.8</v>
      </c>
      <c r="L114">
        <v>17.6</v>
      </c>
      <c r="M114">
        <v>0.8</v>
      </c>
      <c r="N114">
        <v>17.6</v>
      </c>
      <c r="O114">
        <v>0.8</v>
      </c>
      <c r="P114">
        <v>17.6</v>
      </c>
      <c r="Q114">
        <v>0.8</v>
      </c>
      <c r="R114">
        <v>17.6</v>
      </c>
      <c r="U114">
        <v>0.788</v>
      </c>
      <c r="V114">
        <v>40.66333333333333</v>
      </c>
    </row>
    <row r="115" spans="1:18" ht="14.25">
      <c r="A115" t="s">
        <v>290</v>
      </c>
      <c r="B115" t="s">
        <v>291</v>
      </c>
      <c r="C115" t="s">
        <v>240</v>
      </c>
      <c r="D115">
        <v>5</v>
      </c>
      <c r="E115">
        <v>2</v>
      </c>
      <c r="F115">
        <v>1</v>
      </c>
      <c r="G115">
        <v>10</v>
      </c>
      <c r="H115" s="1">
        <v>12</v>
      </c>
      <c r="I115">
        <v>0.8</v>
      </c>
      <c r="J115">
        <v>9.600000000000001</v>
      </c>
      <c r="K115">
        <v>0.7</v>
      </c>
      <c r="L115">
        <v>8.399999999999999</v>
      </c>
      <c r="M115">
        <v>0.8</v>
      </c>
      <c r="N115">
        <v>9.600000000000001</v>
      </c>
      <c r="O115">
        <v>0.75</v>
      </c>
      <c r="P115">
        <v>9</v>
      </c>
      <c r="Q115">
        <v>0.8</v>
      </c>
      <c r="R115">
        <v>9.600000000000001</v>
      </c>
    </row>
    <row r="116" spans="2:18" ht="14.25">
      <c r="B116" t="s">
        <v>291</v>
      </c>
      <c r="C116" t="s">
        <v>240</v>
      </c>
      <c r="D116">
        <v>26</v>
      </c>
      <c r="E116">
        <v>2</v>
      </c>
      <c r="F116">
        <v>1</v>
      </c>
      <c r="G116">
        <v>52</v>
      </c>
      <c r="H116" s="1">
        <v>60</v>
      </c>
      <c r="I116">
        <v>0.8</v>
      </c>
      <c r="J116">
        <v>48</v>
      </c>
      <c r="K116">
        <v>0.7</v>
      </c>
      <c r="L116">
        <v>42</v>
      </c>
      <c r="M116">
        <v>0.8</v>
      </c>
      <c r="N116">
        <v>48</v>
      </c>
      <c r="O116">
        <v>0.75</v>
      </c>
      <c r="P116">
        <v>45</v>
      </c>
      <c r="Q116">
        <v>0.8</v>
      </c>
      <c r="R116">
        <v>48</v>
      </c>
    </row>
    <row r="117" spans="2:18" ht="14.25">
      <c r="B117" t="s">
        <v>291</v>
      </c>
      <c r="C117" t="s">
        <v>241</v>
      </c>
      <c r="D117">
        <v>35</v>
      </c>
      <c r="E117">
        <v>1</v>
      </c>
      <c r="F117">
        <v>0.8</v>
      </c>
      <c r="G117">
        <v>28</v>
      </c>
      <c r="H117" s="1">
        <v>6</v>
      </c>
      <c r="I117">
        <v>0.8</v>
      </c>
      <c r="J117">
        <v>4.800000000000001</v>
      </c>
      <c r="K117">
        <v>0.8</v>
      </c>
      <c r="L117">
        <v>4.800000000000001</v>
      </c>
      <c r="M117">
        <v>0.75</v>
      </c>
      <c r="N117">
        <v>4.5</v>
      </c>
      <c r="O117">
        <v>0.8</v>
      </c>
      <c r="P117">
        <v>4.800000000000001</v>
      </c>
      <c r="Q117">
        <v>0.8</v>
      </c>
      <c r="R117">
        <v>4.800000000000001</v>
      </c>
    </row>
    <row r="118" spans="2:18" ht="14.25">
      <c r="B118" t="s">
        <v>291</v>
      </c>
      <c r="C118" t="s">
        <v>247</v>
      </c>
      <c r="D118">
        <v>100</v>
      </c>
      <c r="E118">
        <v>9</v>
      </c>
      <c r="F118">
        <v>1</v>
      </c>
      <c r="G118">
        <v>900</v>
      </c>
      <c r="H118" s="1">
        <v>540</v>
      </c>
      <c r="I118">
        <v>0.8</v>
      </c>
      <c r="J118">
        <v>432</v>
      </c>
      <c r="K118">
        <v>0.8</v>
      </c>
      <c r="L118">
        <v>432</v>
      </c>
      <c r="M118">
        <v>0.8</v>
      </c>
      <c r="N118">
        <v>432</v>
      </c>
      <c r="O118">
        <v>0.8</v>
      </c>
      <c r="P118">
        <v>432</v>
      </c>
      <c r="Q118">
        <v>0.8</v>
      </c>
      <c r="R118">
        <v>432</v>
      </c>
    </row>
    <row r="119" spans="2:18" ht="14.25">
      <c r="B119" t="s">
        <v>291</v>
      </c>
      <c r="C119" t="s">
        <v>248</v>
      </c>
      <c r="D119">
        <v>12</v>
      </c>
      <c r="E119">
        <v>1</v>
      </c>
      <c r="F119">
        <v>1</v>
      </c>
      <c r="G119">
        <v>12</v>
      </c>
      <c r="H119" s="1">
        <v>4</v>
      </c>
      <c r="I119">
        <v>0.8</v>
      </c>
      <c r="J119">
        <v>3.2</v>
      </c>
      <c r="K119">
        <v>0.8</v>
      </c>
      <c r="L119">
        <v>3.2</v>
      </c>
      <c r="M119">
        <v>0.8</v>
      </c>
      <c r="N119">
        <v>3.2</v>
      </c>
      <c r="O119">
        <v>0.9</v>
      </c>
      <c r="P119">
        <v>3.6</v>
      </c>
      <c r="Q119">
        <v>0.8</v>
      </c>
      <c r="R119">
        <v>3.2</v>
      </c>
    </row>
    <row r="120" spans="2:18" ht="14.25">
      <c r="B120" t="s">
        <v>291</v>
      </c>
      <c r="C120" t="s">
        <v>242</v>
      </c>
      <c r="D120">
        <v>210</v>
      </c>
      <c r="E120">
        <v>1</v>
      </c>
      <c r="F120">
        <v>0.8</v>
      </c>
      <c r="G120">
        <v>168</v>
      </c>
      <c r="H120" s="1">
        <v>89</v>
      </c>
      <c r="I120">
        <v>0.8</v>
      </c>
      <c r="J120">
        <v>71.2</v>
      </c>
      <c r="K120">
        <v>0.8</v>
      </c>
      <c r="L120">
        <v>71.2</v>
      </c>
      <c r="M120">
        <v>0.6</v>
      </c>
      <c r="N120">
        <v>53.4</v>
      </c>
      <c r="O120">
        <v>0.75</v>
      </c>
      <c r="P120">
        <v>66.75</v>
      </c>
      <c r="Q120">
        <v>0.8</v>
      </c>
      <c r="R120">
        <v>71.2</v>
      </c>
    </row>
    <row r="121" spans="2:18" ht="14.25">
      <c r="B121" t="s">
        <v>291</v>
      </c>
      <c r="C121" t="s">
        <v>243</v>
      </c>
      <c r="D121">
        <v>23</v>
      </c>
      <c r="E121">
        <v>1</v>
      </c>
      <c r="F121">
        <v>0.8</v>
      </c>
      <c r="G121">
        <v>18.400000000000002</v>
      </c>
      <c r="H121" s="1">
        <v>4</v>
      </c>
      <c r="I121">
        <v>0.8</v>
      </c>
      <c r="J121">
        <v>3.2</v>
      </c>
      <c r="K121">
        <v>0.8</v>
      </c>
      <c r="L121">
        <v>3.2</v>
      </c>
      <c r="M121">
        <v>0.6</v>
      </c>
      <c r="N121">
        <v>2.4</v>
      </c>
      <c r="O121">
        <v>0.75</v>
      </c>
      <c r="P121">
        <v>3</v>
      </c>
      <c r="Q121">
        <v>0.75</v>
      </c>
      <c r="R121">
        <v>3</v>
      </c>
    </row>
    <row r="122" spans="2:22" ht="14.25">
      <c r="B122" t="s">
        <v>291</v>
      </c>
      <c r="C122" t="s">
        <v>280</v>
      </c>
      <c r="D122">
        <v>180</v>
      </c>
      <c r="E122">
        <v>2</v>
      </c>
      <c r="F122">
        <v>1.5</v>
      </c>
      <c r="G122">
        <v>540</v>
      </c>
      <c r="H122" s="1">
        <v>108</v>
      </c>
      <c r="I122">
        <v>0.8</v>
      </c>
      <c r="J122">
        <v>86.4</v>
      </c>
      <c r="K122">
        <v>0.8</v>
      </c>
      <c r="L122">
        <v>86.4</v>
      </c>
      <c r="M122">
        <v>0.6</v>
      </c>
      <c r="N122">
        <v>64.8</v>
      </c>
      <c r="O122">
        <v>0.6</v>
      </c>
      <c r="P122">
        <v>64.8</v>
      </c>
      <c r="Q122">
        <v>0.75</v>
      </c>
      <c r="R122">
        <v>81</v>
      </c>
      <c r="U122">
        <v>0.76</v>
      </c>
      <c r="V122">
        <v>53.4875</v>
      </c>
    </row>
    <row r="123" spans="1:18" ht="14.25">
      <c r="A123" t="s">
        <v>292</v>
      </c>
      <c r="B123" t="s">
        <v>293</v>
      </c>
      <c r="C123" t="s">
        <v>240</v>
      </c>
      <c r="D123">
        <v>26</v>
      </c>
      <c r="E123">
        <v>2</v>
      </c>
      <c r="F123">
        <v>1</v>
      </c>
      <c r="G123">
        <v>52</v>
      </c>
      <c r="H123" s="1">
        <v>60</v>
      </c>
      <c r="I123">
        <v>0.8</v>
      </c>
      <c r="J123">
        <v>48</v>
      </c>
      <c r="K123">
        <v>0.8</v>
      </c>
      <c r="L123">
        <v>48</v>
      </c>
      <c r="M123">
        <v>0.9</v>
      </c>
      <c r="N123">
        <v>54</v>
      </c>
      <c r="O123">
        <v>0.8</v>
      </c>
      <c r="P123">
        <v>48</v>
      </c>
      <c r="Q123">
        <v>0.8</v>
      </c>
      <c r="R123">
        <v>48</v>
      </c>
    </row>
    <row r="124" spans="2:18" ht="14.25">
      <c r="B124" t="s">
        <v>293</v>
      </c>
      <c r="C124" t="s">
        <v>241</v>
      </c>
      <c r="D124">
        <v>35</v>
      </c>
      <c r="E124">
        <v>1</v>
      </c>
      <c r="F124">
        <v>0.8</v>
      </c>
      <c r="G124">
        <v>28</v>
      </c>
      <c r="H124" s="1">
        <v>6</v>
      </c>
      <c r="I124">
        <v>0.8</v>
      </c>
      <c r="J124">
        <v>4.800000000000001</v>
      </c>
      <c r="K124">
        <v>0.8</v>
      </c>
      <c r="L124">
        <v>4.800000000000001</v>
      </c>
      <c r="M124">
        <v>0.9</v>
      </c>
      <c r="N124">
        <v>5.4</v>
      </c>
      <c r="O124">
        <v>0.8</v>
      </c>
      <c r="P124">
        <v>4.800000000000001</v>
      </c>
      <c r="Q124">
        <v>0.6</v>
      </c>
      <c r="R124">
        <v>3.5999999999999996</v>
      </c>
    </row>
    <row r="125" spans="2:18" ht="14.25">
      <c r="B125" t="s">
        <v>293</v>
      </c>
      <c r="C125" t="s">
        <v>242</v>
      </c>
      <c r="D125">
        <v>210</v>
      </c>
      <c r="E125">
        <v>1</v>
      </c>
      <c r="F125">
        <v>0.8</v>
      </c>
      <c r="G125">
        <v>168</v>
      </c>
      <c r="H125" s="1">
        <v>89</v>
      </c>
      <c r="I125">
        <v>0.8</v>
      </c>
      <c r="J125">
        <v>71.2</v>
      </c>
      <c r="K125">
        <v>0.8</v>
      </c>
      <c r="L125">
        <v>71.2</v>
      </c>
      <c r="M125">
        <v>0.9</v>
      </c>
      <c r="N125">
        <v>80.10000000000001</v>
      </c>
      <c r="O125">
        <v>0.8</v>
      </c>
      <c r="P125">
        <v>71.2</v>
      </c>
      <c r="Q125">
        <v>0.6</v>
      </c>
      <c r="R125">
        <v>53.4</v>
      </c>
    </row>
    <row r="126" spans="2:18" ht="14.25">
      <c r="B126" t="s">
        <v>293</v>
      </c>
      <c r="C126" t="s">
        <v>243</v>
      </c>
      <c r="D126">
        <v>23</v>
      </c>
      <c r="E126">
        <v>1</v>
      </c>
      <c r="F126">
        <v>0.8</v>
      </c>
      <c r="G126">
        <v>18.400000000000002</v>
      </c>
      <c r="H126" s="1">
        <v>4</v>
      </c>
      <c r="I126">
        <v>0.8</v>
      </c>
      <c r="J126">
        <v>3.2</v>
      </c>
      <c r="K126">
        <v>0.8</v>
      </c>
      <c r="L126">
        <v>3.2</v>
      </c>
      <c r="M126">
        <v>0.9</v>
      </c>
      <c r="N126">
        <v>3.6</v>
      </c>
      <c r="O126">
        <v>0.8</v>
      </c>
      <c r="P126">
        <v>3.2</v>
      </c>
      <c r="Q126">
        <v>0.6</v>
      </c>
      <c r="R126">
        <v>2.4</v>
      </c>
    </row>
    <row r="127" spans="2:22" ht="14.25">
      <c r="B127" t="s">
        <v>293</v>
      </c>
      <c r="C127" t="s">
        <v>294</v>
      </c>
      <c r="D127">
        <v>180</v>
      </c>
      <c r="E127">
        <v>2</v>
      </c>
      <c r="F127">
        <v>1.5</v>
      </c>
      <c r="G127">
        <v>540</v>
      </c>
      <c r="H127" s="1">
        <v>108</v>
      </c>
      <c r="I127">
        <v>0.8</v>
      </c>
      <c r="J127">
        <v>86.4</v>
      </c>
      <c r="K127">
        <v>0.8</v>
      </c>
      <c r="L127">
        <v>86.4</v>
      </c>
      <c r="M127">
        <v>0.9</v>
      </c>
      <c r="N127">
        <v>97.2</v>
      </c>
      <c r="O127">
        <v>0.8</v>
      </c>
      <c r="P127">
        <v>86.4</v>
      </c>
      <c r="Q127">
        <v>0.6</v>
      </c>
      <c r="R127">
        <v>64.8</v>
      </c>
      <c r="U127">
        <v>0.788</v>
      </c>
      <c r="V127">
        <v>17.555000000000003</v>
      </c>
    </row>
    <row r="128" spans="1:18" ht="14.25">
      <c r="A128" t="s">
        <v>295</v>
      </c>
      <c r="B128" t="s">
        <v>296</v>
      </c>
      <c r="C128" t="s">
        <v>240</v>
      </c>
      <c r="D128">
        <v>26</v>
      </c>
      <c r="E128">
        <v>2</v>
      </c>
      <c r="F128">
        <v>1</v>
      </c>
      <c r="G128">
        <v>52</v>
      </c>
      <c r="H128" s="1">
        <v>60</v>
      </c>
      <c r="I128">
        <v>0.9</v>
      </c>
      <c r="J128">
        <v>54</v>
      </c>
      <c r="K128">
        <v>0.9</v>
      </c>
      <c r="L128">
        <v>54</v>
      </c>
      <c r="M128">
        <v>0.8</v>
      </c>
      <c r="N128">
        <v>48</v>
      </c>
      <c r="O128">
        <v>0.8</v>
      </c>
      <c r="P128">
        <v>48</v>
      </c>
      <c r="Q128">
        <v>0.8</v>
      </c>
      <c r="R128">
        <v>48</v>
      </c>
    </row>
    <row r="129" spans="2:18" ht="14.25">
      <c r="B129" t="s">
        <v>296</v>
      </c>
      <c r="C129" t="s">
        <v>241</v>
      </c>
      <c r="D129">
        <v>35</v>
      </c>
      <c r="E129">
        <v>1</v>
      </c>
      <c r="F129">
        <v>0.8</v>
      </c>
      <c r="G129">
        <v>28</v>
      </c>
      <c r="H129" s="1">
        <v>6</v>
      </c>
      <c r="I129">
        <v>0.9</v>
      </c>
      <c r="J129">
        <v>5.4</v>
      </c>
      <c r="K129">
        <v>0.9</v>
      </c>
      <c r="L129">
        <v>5.4</v>
      </c>
      <c r="M129">
        <v>0.8</v>
      </c>
      <c r="N129">
        <v>4.800000000000001</v>
      </c>
      <c r="O129">
        <v>0.9</v>
      </c>
      <c r="P129">
        <v>5.4</v>
      </c>
      <c r="Q129">
        <v>0.9</v>
      </c>
      <c r="R129">
        <v>5.4</v>
      </c>
    </row>
    <row r="130" spans="2:18" ht="14.25">
      <c r="B130" t="s">
        <v>296</v>
      </c>
      <c r="C130" t="s">
        <v>242</v>
      </c>
      <c r="D130">
        <v>210</v>
      </c>
      <c r="E130">
        <v>2</v>
      </c>
      <c r="F130">
        <v>0.8</v>
      </c>
      <c r="G130">
        <v>336</v>
      </c>
      <c r="H130" s="1">
        <v>178</v>
      </c>
      <c r="I130">
        <v>0.9</v>
      </c>
      <c r="J130">
        <v>160.20000000000002</v>
      </c>
      <c r="K130">
        <v>0.9</v>
      </c>
      <c r="L130">
        <v>160.20000000000002</v>
      </c>
      <c r="M130">
        <v>0.8</v>
      </c>
      <c r="N130">
        <v>142.4</v>
      </c>
      <c r="O130">
        <v>0.9</v>
      </c>
      <c r="P130">
        <v>160.20000000000002</v>
      </c>
      <c r="Q130">
        <v>0.9</v>
      </c>
      <c r="R130">
        <v>160.20000000000002</v>
      </c>
    </row>
    <row r="131" spans="2:18" ht="14.25">
      <c r="B131" t="s">
        <v>296</v>
      </c>
      <c r="C131" t="s">
        <v>297</v>
      </c>
      <c r="D131">
        <v>180</v>
      </c>
      <c r="E131">
        <v>2</v>
      </c>
      <c r="F131">
        <v>1.5</v>
      </c>
      <c r="G131">
        <v>540</v>
      </c>
      <c r="H131" s="1">
        <v>108</v>
      </c>
      <c r="I131">
        <v>0.9</v>
      </c>
      <c r="J131">
        <v>97.2</v>
      </c>
      <c r="K131">
        <v>0.9</v>
      </c>
      <c r="L131">
        <v>97.2</v>
      </c>
      <c r="M131">
        <v>0.8</v>
      </c>
      <c r="N131">
        <v>86.4</v>
      </c>
      <c r="O131">
        <v>0.9</v>
      </c>
      <c r="P131">
        <v>97.2</v>
      </c>
      <c r="Q131">
        <v>0.9</v>
      </c>
      <c r="R131">
        <v>97.2</v>
      </c>
    </row>
    <row r="132" spans="2:22" ht="14.25">
      <c r="B132" t="s">
        <v>296</v>
      </c>
      <c r="C132" t="s">
        <v>243</v>
      </c>
      <c r="D132">
        <v>23</v>
      </c>
      <c r="E132">
        <v>1</v>
      </c>
      <c r="F132">
        <v>0.8</v>
      </c>
      <c r="G132">
        <v>18.400000000000002</v>
      </c>
      <c r="H132" s="1">
        <v>4</v>
      </c>
      <c r="I132">
        <v>0.9</v>
      </c>
      <c r="J132">
        <v>3.6</v>
      </c>
      <c r="K132">
        <v>0.9</v>
      </c>
      <c r="L132">
        <v>3.6</v>
      </c>
      <c r="M132">
        <v>0.8</v>
      </c>
      <c r="N132">
        <v>3.2</v>
      </c>
      <c r="O132">
        <v>0.9</v>
      </c>
      <c r="P132">
        <v>3.6</v>
      </c>
      <c r="Q132">
        <v>0.9</v>
      </c>
      <c r="R132">
        <v>3.6</v>
      </c>
      <c r="U132">
        <v>0.8720000000000001</v>
      </c>
      <c r="V132">
        <v>25.90666666666667</v>
      </c>
    </row>
    <row r="133" spans="1:18" ht="14.25">
      <c r="A133" t="s">
        <v>298</v>
      </c>
      <c r="B133" t="s">
        <v>299</v>
      </c>
      <c r="C133" t="s">
        <v>240</v>
      </c>
      <c r="D133">
        <v>36</v>
      </c>
      <c r="E133">
        <v>2</v>
      </c>
      <c r="F133">
        <v>1</v>
      </c>
      <c r="G133">
        <v>72</v>
      </c>
      <c r="H133" s="1">
        <v>83</v>
      </c>
      <c r="I133">
        <v>0.8</v>
      </c>
      <c r="J133">
        <v>66.4</v>
      </c>
      <c r="K133">
        <v>0.7</v>
      </c>
      <c r="L133">
        <v>58.099999999999994</v>
      </c>
      <c r="M133">
        <v>0.75</v>
      </c>
      <c r="N133">
        <v>62.25</v>
      </c>
      <c r="O133">
        <v>0.8</v>
      </c>
      <c r="P133">
        <v>66.4</v>
      </c>
      <c r="Q133">
        <v>0.85</v>
      </c>
      <c r="R133">
        <v>70.55</v>
      </c>
    </row>
    <row r="134" spans="2:18" ht="14.25">
      <c r="B134" t="s">
        <v>299</v>
      </c>
      <c r="C134" t="s">
        <v>247</v>
      </c>
      <c r="D134">
        <v>239</v>
      </c>
      <c r="E134">
        <v>3</v>
      </c>
      <c r="F134">
        <v>1</v>
      </c>
      <c r="G134">
        <v>717</v>
      </c>
      <c r="H134" s="1">
        <v>430</v>
      </c>
      <c r="I134">
        <v>0.8</v>
      </c>
      <c r="J134">
        <v>344</v>
      </c>
      <c r="K134">
        <v>0.8</v>
      </c>
      <c r="L134">
        <v>344</v>
      </c>
      <c r="M134">
        <v>0.9</v>
      </c>
      <c r="N134">
        <v>387</v>
      </c>
      <c r="O134">
        <v>0.9</v>
      </c>
      <c r="P134">
        <v>387</v>
      </c>
      <c r="Q134">
        <v>0.85</v>
      </c>
      <c r="R134">
        <v>365.5</v>
      </c>
    </row>
    <row r="135" spans="2:18" ht="14.25">
      <c r="B135" t="s">
        <v>299</v>
      </c>
      <c r="C135" t="s">
        <v>242</v>
      </c>
      <c r="D135">
        <v>303</v>
      </c>
      <c r="E135">
        <v>1</v>
      </c>
      <c r="F135">
        <v>0.8</v>
      </c>
      <c r="G135">
        <v>242.4</v>
      </c>
      <c r="H135" s="1">
        <v>128</v>
      </c>
      <c r="I135">
        <v>0.8</v>
      </c>
      <c r="J135">
        <v>102.4</v>
      </c>
      <c r="K135">
        <v>0.8</v>
      </c>
      <c r="L135">
        <v>102.4</v>
      </c>
      <c r="M135">
        <v>0.8</v>
      </c>
      <c r="N135">
        <v>102.4</v>
      </c>
      <c r="O135">
        <v>0.8</v>
      </c>
      <c r="P135">
        <v>102.4</v>
      </c>
      <c r="Q135">
        <v>0.85</v>
      </c>
      <c r="R135">
        <v>108.8</v>
      </c>
    </row>
    <row r="136" spans="2:18" ht="14.25">
      <c r="B136" t="s">
        <v>299</v>
      </c>
      <c r="C136" t="s">
        <v>265</v>
      </c>
      <c r="D136">
        <v>622</v>
      </c>
      <c r="E136">
        <v>1</v>
      </c>
      <c r="F136">
        <v>1.3</v>
      </c>
      <c r="G136">
        <v>808.6</v>
      </c>
      <c r="H136" s="1">
        <v>162</v>
      </c>
      <c r="I136">
        <v>0.8</v>
      </c>
      <c r="J136">
        <v>129.6</v>
      </c>
      <c r="K136">
        <v>0.8</v>
      </c>
      <c r="L136">
        <v>129.6</v>
      </c>
      <c r="M136">
        <v>0.8</v>
      </c>
      <c r="N136">
        <v>129.6</v>
      </c>
      <c r="O136">
        <v>0.8</v>
      </c>
      <c r="P136">
        <v>129.6</v>
      </c>
      <c r="Q136">
        <v>0.85</v>
      </c>
      <c r="R136">
        <v>137.7</v>
      </c>
    </row>
    <row r="137" spans="2:18" ht="14.25">
      <c r="B137" t="s">
        <v>300</v>
      </c>
      <c r="C137" t="s">
        <v>240</v>
      </c>
      <c r="D137">
        <v>26</v>
      </c>
      <c r="E137">
        <v>2</v>
      </c>
      <c r="F137">
        <v>1</v>
      </c>
      <c r="G137">
        <v>52</v>
      </c>
      <c r="H137" s="1">
        <v>60</v>
      </c>
      <c r="I137">
        <v>1</v>
      </c>
      <c r="J137">
        <v>60</v>
      </c>
      <c r="K137">
        <v>1</v>
      </c>
      <c r="L137">
        <v>60</v>
      </c>
      <c r="M137">
        <v>1</v>
      </c>
      <c r="N137">
        <v>60</v>
      </c>
      <c r="O137">
        <v>1</v>
      </c>
      <c r="P137">
        <v>60</v>
      </c>
      <c r="Q137">
        <v>0.8</v>
      </c>
      <c r="R137">
        <v>48</v>
      </c>
    </row>
    <row r="138" spans="2:18" ht="14.25">
      <c r="B138" t="s">
        <v>300</v>
      </c>
      <c r="C138" t="s">
        <v>241</v>
      </c>
      <c r="D138">
        <v>35</v>
      </c>
      <c r="E138">
        <v>1</v>
      </c>
      <c r="F138">
        <v>0.8</v>
      </c>
      <c r="G138">
        <v>28</v>
      </c>
      <c r="H138" s="1">
        <v>6</v>
      </c>
      <c r="I138">
        <v>1</v>
      </c>
      <c r="J138">
        <v>6</v>
      </c>
      <c r="K138">
        <v>1</v>
      </c>
      <c r="L138">
        <v>6</v>
      </c>
      <c r="M138">
        <v>1</v>
      </c>
      <c r="N138">
        <v>6</v>
      </c>
      <c r="O138">
        <v>1</v>
      </c>
      <c r="P138">
        <v>6</v>
      </c>
      <c r="Q138">
        <v>0.8</v>
      </c>
      <c r="R138">
        <v>4.800000000000001</v>
      </c>
    </row>
    <row r="139" spans="2:18" ht="14.25">
      <c r="B139" t="s">
        <v>300</v>
      </c>
      <c r="C139" t="s">
        <v>242</v>
      </c>
      <c r="D139">
        <v>210</v>
      </c>
      <c r="E139">
        <v>1</v>
      </c>
      <c r="F139">
        <v>0.8</v>
      </c>
      <c r="G139">
        <v>168</v>
      </c>
      <c r="H139" s="1">
        <v>89</v>
      </c>
      <c r="I139">
        <v>1</v>
      </c>
      <c r="J139">
        <v>89</v>
      </c>
      <c r="K139">
        <v>1</v>
      </c>
      <c r="L139">
        <v>89</v>
      </c>
      <c r="M139">
        <v>1</v>
      </c>
      <c r="N139">
        <v>89</v>
      </c>
      <c r="O139">
        <v>1</v>
      </c>
      <c r="P139">
        <v>89</v>
      </c>
      <c r="Q139">
        <v>0.8</v>
      </c>
      <c r="R139">
        <v>71.2</v>
      </c>
    </row>
    <row r="140" spans="2:18" ht="14.25">
      <c r="B140" t="s">
        <v>300</v>
      </c>
      <c r="C140" t="s">
        <v>243</v>
      </c>
      <c r="D140">
        <v>23</v>
      </c>
      <c r="E140">
        <v>1</v>
      </c>
      <c r="F140">
        <v>0.8</v>
      </c>
      <c r="G140">
        <v>18.400000000000002</v>
      </c>
      <c r="H140" s="1">
        <v>4</v>
      </c>
      <c r="I140">
        <v>1</v>
      </c>
      <c r="J140">
        <v>4</v>
      </c>
      <c r="K140">
        <v>1</v>
      </c>
      <c r="L140">
        <v>4</v>
      </c>
      <c r="M140">
        <v>1</v>
      </c>
      <c r="N140">
        <v>4</v>
      </c>
      <c r="O140">
        <v>1</v>
      </c>
      <c r="P140">
        <v>4</v>
      </c>
      <c r="Q140">
        <v>0.8</v>
      </c>
      <c r="R140">
        <v>3.2</v>
      </c>
    </row>
    <row r="141" spans="2:22" ht="14.25">
      <c r="B141" t="s">
        <v>300</v>
      </c>
      <c r="C141" t="s">
        <v>301</v>
      </c>
      <c r="D141">
        <v>180</v>
      </c>
      <c r="E141">
        <v>2</v>
      </c>
      <c r="F141">
        <v>1.5</v>
      </c>
      <c r="G141">
        <v>540</v>
      </c>
      <c r="H141" s="1">
        <v>108</v>
      </c>
      <c r="I141">
        <v>1</v>
      </c>
      <c r="J141">
        <v>108</v>
      </c>
      <c r="K141">
        <v>1</v>
      </c>
      <c r="L141">
        <v>108</v>
      </c>
      <c r="M141">
        <v>1</v>
      </c>
      <c r="N141">
        <v>108</v>
      </c>
      <c r="O141">
        <v>1</v>
      </c>
      <c r="P141">
        <v>108</v>
      </c>
      <c r="Q141">
        <v>0.8</v>
      </c>
      <c r="R141">
        <v>86.4</v>
      </c>
      <c r="U141">
        <v>0.8944444444444443</v>
      </c>
      <c r="V141">
        <v>76.78833333333334</v>
      </c>
    </row>
    <row r="142" ht="14.25">
      <c r="A142" t="s">
        <v>302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125" style="0" customWidth="1"/>
    <col min="2" max="11" width="8.625" style="0" customWidth="1"/>
    <col min="12" max="12" width="10.75390625" style="0" customWidth="1"/>
    <col min="13" max="13" width="9.00390625" style="0" customWidth="1"/>
  </cols>
  <sheetData>
    <row r="1" spans="1:12" ht="66.75" customHeight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ht="37.5">
      <c r="A2" s="30" t="s">
        <v>100</v>
      </c>
      <c r="B2" s="15" t="s">
        <v>75</v>
      </c>
      <c r="C2" s="15" t="s">
        <v>76</v>
      </c>
      <c r="D2" s="15" t="s">
        <v>84</v>
      </c>
      <c r="E2" s="16" t="s">
        <v>77</v>
      </c>
      <c r="F2" s="16" t="s">
        <v>79</v>
      </c>
      <c r="G2" s="16" t="s">
        <v>80</v>
      </c>
      <c r="H2" s="16" t="s">
        <v>81</v>
      </c>
      <c r="I2" s="16" t="s">
        <v>82</v>
      </c>
      <c r="J2" s="16" t="s">
        <v>83</v>
      </c>
      <c r="K2" s="16" t="s">
        <v>78</v>
      </c>
      <c r="L2" s="16" t="s">
        <v>85</v>
      </c>
      <c r="M2" s="3" t="s">
        <v>6</v>
      </c>
      <c r="N2" s="11" t="s">
        <v>73</v>
      </c>
      <c r="O2" s="11" t="s">
        <v>74</v>
      </c>
    </row>
    <row r="3" spans="1:15" ht="21.75" customHeight="1">
      <c r="A3" s="17" t="s">
        <v>72</v>
      </c>
      <c r="B3" s="14">
        <f>INT(M3/100*0.7+0.5)</f>
        <v>6</v>
      </c>
      <c r="C3" s="14">
        <f>INT(M3/100*0.7)</f>
        <v>6</v>
      </c>
      <c r="D3" s="14">
        <f>INT(M3/100*0.25)</f>
        <v>2</v>
      </c>
      <c r="E3" s="14">
        <v>1</v>
      </c>
      <c r="F3" s="14">
        <f>INT(M3/100*0.15)</f>
        <v>1</v>
      </c>
      <c r="G3" s="14">
        <f>INT(M3/100*0.2)</f>
        <v>1</v>
      </c>
      <c r="H3" s="14">
        <f>INT(M3/100*0.2)</f>
        <v>1</v>
      </c>
      <c r="I3" s="14">
        <f>INT(M3/100*0.3)</f>
        <v>2</v>
      </c>
      <c r="J3" s="14">
        <f>INT(M3/100*0.7)</f>
        <v>6</v>
      </c>
      <c r="K3" s="14">
        <f>INT(M3/100*0.2)</f>
        <v>1</v>
      </c>
      <c r="L3" s="5"/>
      <c r="M3" s="5">
        <v>858</v>
      </c>
      <c r="N3" s="13"/>
      <c r="O3">
        <f aca="true" t="shared" si="0" ref="O3:O8">N3*4</f>
        <v>0</v>
      </c>
    </row>
    <row r="4" spans="1:15" ht="21.75" customHeight="1">
      <c r="A4" s="17" t="s">
        <v>59</v>
      </c>
      <c r="B4" s="14">
        <f aca="true" t="shared" si="1" ref="B4:B16">INT(M4/100*0.7+0.5)</f>
        <v>12</v>
      </c>
      <c r="C4" s="14">
        <f aca="true" t="shared" si="2" ref="C4:C15">INT(M4/100*0.7)</f>
        <v>12</v>
      </c>
      <c r="D4" s="14">
        <f aca="true" t="shared" si="3" ref="D4:D16">INT(M4/100*0.25)</f>
        <v>4</v>
      </c>
      <c r="E4" s="14">
        <f aca="true" t="shared" si="4" ref="E4:E13">INT(M4/100*0.1)</f>
        <v>1</v>
      </c>
      <c r="F4" s="14">
        <f>INT(M4/100*0.15)</f>
        <v>2</v>
      </c>
      <c r="G4" s="14">
        <f aca="true" t="shared" si="5" ref="G4:G16">INT(M4/100*0.2)</f>
        <v>3</v>
      </c>
      <c r="H4" s="14">
        <f aca="true" t="shared" si="6" ref="H4:H16">INT(M4/100*0.2)</f>
        <v>3</v>
      </c>
      <c r="I4" s="14">
        <f aca="true" t="shared" si="7" ref="I4:I16">INT(M4/100*0.3)</f>
        <v>5</v>
      </c>
      <c r="J4" s="14">
        <f aca="true" t="shared" si="8" ref="J4:J16">INT(M4/100*0.7)</f>
        <v>12</v>
      </c>
      <c r="K4" s="14">
        <f aca="true" t="shared" si="9" ref="K4:K16">INT(M4/100*0.2)</f>
        <v>3</v>
      </c>
      <c r="L4" s="5"/>
      <c r="M4" s="5">
        <v>1728</v>
      </c>
      <c r="N4" s="10">
        <v>389</v>
      </c>
      <c r="O4">
        <f t="shared" si="0"/>
        <v>1556</v>
      </c>
    </row>
    <row r="5" spans="1:15" ht="21.75" customHeight="1">
      <c r="A5" s="17" t="s">
        <v>60</v>
      </c>
      <c r="B5" s="14">
        <f t="shared" si="1"/>
        <v>30</v>
      </c>
      <c r="C5" s="14">
        <f t="shared" si="2"/>
        <v>30</v>
      </c>
      <c r="D5" s="14">
        <f t="shared" si="3"/>
        <v>10</v>
      </c>
      <c r="E5" s="14">
        <f t="shared" si="4"/>
        <v>4</v>
      </c>
      <c r="F5" s="14">
        <v>4</v>
      </c>
      <c r="G5" s="14">
        <f t="shared" si="5"/>
        <v>8</v>
      </c>
      <c r="H5" s="14">
        <f t="shared" si="6"/>
        <v>8</v>
      </c>
      <c r="I5" s="14">
        <f t="shared" si="7"/>
        <v>12</v>
      </c>
      <c r="J5" s="14">
        <f t="shared" si="8"/>
        <v>30</v>
      </c>
      <c r="K5" s="14">
        <f t="shared" si="9"/>
        <v>8</v>
      </c>
      <c r="L5" s="5"/>
      <c r="M5" s="5">
        <v>4312</v>
      </c>
      <c r="N5" s="10">
        <v>898</v>
      </c>
      <c r="O5">
        <f t="shared" si="0"/>
        <v>3592</v>
      </c>
    </row>
    <row r="6" spans="1:15" ht="21.75" customHeight="1">
      <c r="A6" s="17" t="s">
        <v>61</v>
      </c>
      <c r="B6" s="14">
        <f t="shared" si="1"/>
        <v>22</v>
      </c>
      <c r="C6" s="14">
        <f t="shared" si="2"/>
        <v>21</v>
      </c>
      <c r="D6" s="14">
        <f t="shared" si="3"/>
        <v>7</v>
      </c>
      <c r="E6" s="14">
        <f t="shared" si="4"/>
        <v>3</v>
      </c>
      <c r="F6" s="14">
        <v>3</v>
      </c>
      <c r="G6" s="14">
        <f t="shared" si="5"/>
        <v>6</v>
      </c>
      <c r="H6" s="14">
        <f t="shared" si="6"/>
        <v>6</v>
      </c>
      <c r="I6" s="14">
        <f t="shared" si="7"/>
        <v>9</v>
      </c>
      <c r="J6" s="14">
        <f t="shared" si="8"/>
        <v>21</v>
      </c>
      <c r="K6" s="14">
        <f t="shared" si="9"/>
        <v>6</v>
      </c>
      <c r="L6" s="5"/>
      <c r="M6" s="5">
        <v>3079</v>
      </c>
      <c r="N6" s="10">
        <v>739</v>
      </c>
      <c r="O6">
        <f t="shared" si="0"/>
        <v>2956</v>
      </c>
    </row>
    <row r="7" spans="1:15" ht="21.75" customHeight="1">
      <c r="A7" s="17" t="s">
        <v>62</v>
      </c>
      <c r="B7" s="14">
        <f t="shared" si="1"/>
        <v>35</v>
      </c>
      <c r="C7" s="14">
        <f t="shared" si="2"/>
        <v>35</v>
      </c>
      <c r="D7" s="14">
        <f t="shared" si="3"/>
        <v>12</v>
      </c>
      <c r="E7" s="14">
        <f t="shared" si="4"/>
        <v>5</v>
      </c>
      <c r="F7" s="14">
        <v>4</v>
      </c>
      <c r="G7" s="14">
        <f t="shared" si="5"/>
        <v>10</v>
      </c>
      <c r="H7" s="14">
        <f t="shared" si="6"/>
        <v>10</v>
      </c>
      <c r="I7" s="14">
        <f t="shared" si="7"/>
        <v>15</v>
      </c>
      <c r="J7" s="14">
        <f t="shared" si="8"/>
        <v>35</v>
      </c>
      <c r="K7" s="14">
        <f t="shared" si="9"/>
        <v>10</v>
      </c>
      <c r="L7" s="5"/>
      <c r="M7" s="5">
        <v>5012</v>
      </c>
      <c r="N7" s="10">
        <v>1184</v>
      </c>
      <c r="O7">
        <f t="shared" si="0"/>
        <v>4736</v>
      </c>
    </row>
    <row r="8" spans="1:15" ht="21.75" customHeight="1">
      <c r="A8" s="17" t="s">
        <v>63</v>
      </c>
      <c r="B8" s="14">
        <f t="shared" si="1"/>
        <v>30</v>
      </c>
      <c r="C8" s="14">
        <f t="shared" si="2"/>
        <v>30</v>
      </c>
      <c r="D8" s="14">
        <f t="shared" si="3"/>
        <v>10</v>
      </c>
      <c r="E8" s="14">
        <f t="shared" si="4"/>
        <v>4</v>
      </c>
      <c r="F8" s="14">
        <v>4</v>
      </c>
      <c r="G8" s="14">
        <f t="shared" si="5"/>
        <v>8</v>
      </c>
      <c r="H8" s="14">
        <f t="shared" si="6"/>
        <v>8</v>
      </c>
      <c r="I8" s="14">
        <f t="shared" si="7"/>
        <v>13</v>
      </c>
      <c r="J8" s="14">
        <f t="shared" si="8"/>
        <v>30</v>
      </c>
      <c r="K8" s="14">
        <f t="shared" si="9"/>
        <v>8</v>
      </c>
      <c r="L8" s="5"/>
      <c r="M8" s="5">
        <v>4342</v>
      </c>
      <c r="N8" s="10">
        <v>1119</v>
      </c>
      <c r="O8">
        <f t="shared" si="0"/>
        <v>4476</v>
      </c>
    </row>
    <row r="9" spans="1:15" ht="21.75" customHeight="1">
      <c r="A9" s="17" t="s">
        <v>64</v>
      </c>
      <c r="B9" s="14">
        <f t="shared" si="1"/>
        <v>16</v>
      </c>
      <c r="C9" s="14">
        <f t="shared" si="2"/>
        <v>15</v>
      </c>
      <c r="D9" s="14">
        <f t="shared" si="3"/>
        <v>5</v>
      </c>
      <c r="E9" s="14">
        <f t="shared" si="4"/>
        <v>2</v>
      </c>
      <c r="F9" s="14">
        <f>INT(M9/100*0.15)</f>
        <v>3</v>
      </c>
      <c r="G9" s="14">
        <f t="shared" si="5"/>
        <v>4</v>
      </c>
      <c r="H9" s="14">
        <f t="shared" si="6"/>
        <v>4</v>
      </c>
      <c r="I9" s="14">
        <f t="shared" si="7"/>
        <v>6</v>
      </c>
      <c r="J9" s="14">
        <f t="shared" si="8"/>
        <v>15</v>
      </c>
      <c r="K9" s="14">
        <f t="shared" si="9"/>
        <v>4</v>
      </c>
      <c r="L9" s="5"/>
      <c r="M9" s="5">
        <v>2237</v>
      </c>
      <c r="N9" s="10">
        <v>494</v>
      </c>
      <c r="O9">
        <f aca="true" t="shared" si="10" ref="O9:O15">N9*4</f>
        <v>1976</v>
      </c>
    </row>
    <row r="10" spans="1:15" ht="21.75" customHeight="1">
      <c r="A10" s="17" t="s">
        <v>67</v>
      </c>
      <c r="B10" s="14">
        <f t="shared" si="1"/>
        <v>12</v>
      </c>
      <c r="C10" s="14">
        <f t="shared" si="2"/>
        <v>12</v>
      </c>
      <c r="D10" s="14">
        <f t="shared" si="3"/>
        <v>4</v>
      </c>
      <c r="E10" s="14">
        <f t="shared" si="4"/>
        <v>1</v>
      </c>
      <c r="F10" s="14">
        <f>INT(M10/100*0.15)</f>
        <v>2</v>
      </c>
      <c r="G10" s="14">
        <f t="shared" si="5"/>
        <v>3</v>
      </c>
      <c r="H10" s="14">
        <f t="shared" si="6"/>
        <v>3</v>
      </c>
      <c r="I10" s="14">
        <f t="shared" si="7"/>
        <v>5</v>
      </c>
      <c r="J10" s="14">
        <f t="shared" si="8"/>
        <v>12</v>
      </c>
      <c r="K10" s="14">
        <f t="shared" si="9"/>
        <v>3</v>
      </c>
      <c r="L10" s="5"/>
      <c r="M10" s="5">
        <v>1720</v>
      </c>
      <c r="N10" s="10">
        <v>1225</v>
      </c>
      <c r="O10">
        <f t="shared" si="10"/>
        <v>4900</v>
      </c>
    </row>
    <row r="11" spans="1:15" ht="21.75" customHeight="1">
      <c r="A11" s="17" t="s">
        <v>65</v>
      </c>
      <c r="B11" s="14">
        <f t="shared" si="1"/>
        <v>33</v>
      </c>
      <c r="C11" s="14">
        <f t="shared" si="2"/>
        <v>32</v>
      </c>
      <c r="D11" s="14">
        <f t="shared" si="3"/>
        <v>11</v>
      </c>
      <c r="E11" s="14">
        <f t="shared" si="4"/>
        <v>4</v>
      </c>
      <c r="F11" s="14">
        <v>4</v>
      </c>
      <c r="G11" s="14">
        <f t="shared" si="5"/>
        <v>9</v>
      </c>
      <c r="H11" s="14">
        <f t="shared" si="6"/>
        <v>9</v>
      </c>
      <c r="I11" s="14">
        <f t="shared" si="7"/>
        <v>13</v>
      </c>
      <c r="J11" s="14">
        <f t="shared" si="8"/>
        <v>32</v>
      </c>
      <c r="K11" s="14">
        <f t="shared" si="9"/>
        <v>9</v>
      </c>
      <c r="L11" s="5"/>
      <c r="M11" s="5">
        <v>4657</v>
      </c>
      <c r="N11" s="10">
        <v>1225</v>
      </c>
      <c r="O11">
        <f t="shared" si="10"/>
        <v>4900</v>
      </c>
    </row>
    <row r="12" spans="1:15" ht="21.75" customHeight="1">
      <c r="A12" s="17" t="s">
        <v>66</v>
      </c>
      <c r="B12" s="14">
        <f t="shared" si="1"/>
        <v>18</v>
      </c>
      <c r="C12" s="14">
        <f t="shared" si="2"/>
        <v>17</v>
      </c>
      <c r="D12" s="14">
        <f t="shared" si="3"/>
        <v>6</v>
      </c>
      <c r="E12" s="14">
        <f t="shared" si="4"/>
        <v>2</v>
      </c>
      <c r="F12" s="14">
        <f>INT(M12/100*0.15)</f>
        <v>3</v>
      </c>
      <c r="G12" s="14">
        <f t="shared" si="5"/>
        <v>5</v>
      </c>
      <c r="H12" s="14">
        <f t="shared" si="6"/>
        <v>5</v>
      </c>
      <c r="I12" s="14">
        <f t="shared" si="7"/>
        <v>7</v>
      </c>
      <c r="J12" s="14">
        <f t="shared" si="8"/>
        <v>17</v>
      </c>
      <c r="K12" s="14">
        <f t="shared" si="9"/>
        <v>5</v>
      </c>
      <c r="L12" s="5"/>
      <c r="M12" s="5">
        <v>2534</v>
      </c>
      <c r="N12" s="10">
        <v>649</v>
      </c>
      <c r="O12">
        <f t="shared" si="10"/>
        <v>2596</v>
      </c>
    </row>
    <row r="13" spans="1:15" ht="21.75" customHeight="1">
      <c r="A13" s="17" t="s">
        <v>68</v>
      </c>
      <c r="B13" s="14">
        <f t="shared" si="1"/>
        <v>12</v>
      </c>
      <c r="C13" s="14">
        <f t="shared" si="2"/>
        <v>12</v>
      </c>
      <c r="D13" s="14">
        <f t="shared" si="3"/>
        <v>4</v>
      </c>
      <c r="E13" s="14">
        <f t="shared" si="4"/>
        <v>1</v>
      </c>
      <c r="F13" s="14">
        <f>INT(M13/100*0.15)</f>
        <v>2</v>
      </c>
      <c r="G13" s="14">
        <f t="shared" si="5"/>
        <v>3</v>
      </c>
      <c r="H13" s="14">
        <f t="shared" si="6"/>
        <v>3</v>
      </c>
      <c r="I13" s="14">
        <f t="shared" si="7"/>
        <v>5</v>
      </c>
      <c r="J13" s="14">
        <f t="shared" si="8"/>
        <v>12</v>
      </c>
      <c r="K13" s="14">
        <f t="shared" si="9"/>
        <v>3</v>
      </c>
      <c r="L13" s="5"/>
      <c r="M13" s="5">
        <v>1728</v>
      </c>
      <c r="N13" s="10">
        <v>769</v>
      </c>
      <c r="O13">
        <f t="shared" si="10"/>
        <v>3076</v>
      </c>
    </row>
    <row r="14" spans="1:15" ht="21.75" customHeight="1">
      <c r="A14" s="17" t="s">
        <v>69</v>
      </c>
      <c r="B14" s="14">
        <f t="shared" si="1"/>
        <v>6</v>
      </c>
      <c r="C14" s="14">
        <f t="shared" si="2"/>
        <v>5</v>
      </c>
      <c r="D14" s="14">
        <f t="shared" si="3"/>
        <v>2</v>
      </c>
      <c r="E14" s="14">
        <v>1</v>
      </c>
      <c r="F14" s="14">
        <f>INT(M14/100*0.15)</f>
        <v>1</v>
      </c>
      <c r="G14" s="14">
        <f t="shared" si="5"/>
        <v>1</v>
      </c>
      <c r="H14" s="14">
        <f t="shared" si="6"/>
        <v>1</v>
      </c>
      <c r="I14" s="14">
        <f t="shared" si="7"/>
        <v>2</v>
      </c>
      <c r="J14" s="14">
        <f t="shared" si="8"/>
        <v>5</v>
      </c>
      <c r="K14" s="14">
        <f t="shared" si="9"/>
        <v>1</v>
      </c>
      <c r="L14" s="5"/>
      <c r="M14" s="5">
        <v>806</v>
      </c>
      <c r="N14" s="10">
        <v>100</v>
      </c>
      <c r="O14">
        <f t="shared" si="10"/>
        <v>400</v>
      </c>
    </row>
    <row r="15" spans="1:15" ht="21.75" customHeight="1">
      <c r="A15" s="17" t="s">
        <v>70</v>
      </c>
      <c r="B15" s="14">
        <f t="shared" si="1"/>
        <v>7</v>
      </c>
      <c r="C15" s="14">
        <f t="shared" si="2"/>
        <v>6</v>
      </c>
      <c r="D15" s="14">
        <f t="shared" si="3"/>
        <v>2</v>
      </c>
      <c r="E15" s="14">
        <v>1</v>
      </c>
      <c r="F15" s="14">
        <f>INT(M15/100*0.15)</f>
        <v>1</v>
      </c>
      <c r="G15" s="14">
        <f t="shared" si="5"/>
        <v>1</v>
      </c>
      <c r="H15" s="14">
        <f t="shared" si="6"/>
        <v>1</v>
      </c>
      <c r="I15" s="14">
        <f t="shared" si="7"/>
        <v>2</v>
      </c>
      <c r="J15" s="14">
        <f t="shared" si="8"/>
        <v>6</v>
      </c>
      <c r="K15" s="14">
        <f t="shared" si="9"/>
        <v>1</v>
      </c>
      <c r="L15" s="5"/>
      <c r="M15" s="5">
        <v>974</v>
      </c>
      <c r="N15" s="10">
        <v>205</v>
      </c>
      <c r="O15">
        <f t="shared" si="10"/>
        <v>820</v>
      </c>
    </row>
    <row r="16" spans="1:15" ht="21.75" customHeight="1">
      <c r="A16" s="17" t="s">
        <v>71</v>
      </c>
      <c r="B16" s="14">
        <f t="shared" si="1"/>
        <v>19</v>
      </c>
      <c r="C16" s="14">
        <f>INT(M16/100*0.4)</f>
        <v>10</v>
      </c>
      <c r="D16" s="14">
        <f t="shared" si="3"/>
        <v>6</v>
      </c>
      <c r="E16" s="14">
        <f>INT(M16/100*0.1)</f>
        <v>2</v>
      </c>
      <c r="F16" s="14">
        <f>INT(M16/100*0.15)</f>
        <v>3</v>
      </c>
      <c r="G16" s="14">
        <f t="shared" si="5"/>
        <v>5</v>
      </c>
      <c r="H16" s="14">
        <f t="shared" si="6"/>
        <v>5</v>
      </c>
      <c r="I16" s="14">
        <f t="shared" si="7"/>
        <v>7</v>
      </c>
      <c r="J16" s="14">
        <f t="shared" si="8"/>
        <v>18</v>
      </c>
      <c r="K16" s="14">
        <f t="shared" si="9"/>
        <v>5</v>
      </c>
      <c r="L16" s="5"/>
      <c r="M16" s="5">
        <v>2646</v>
      </c>
      <c r="N16" s="12">
        <v>536</v>
      </c>
      <c r="O16">
        <f>N16*4</f>
        <v>2144</v>
      </c>
    </row>
    <row r="17" spans="1:12" ht="21.75" customHeight="1">
      <c r="A17" s="17" t="s">
        <v>87</v>
      </c>
      <c r="B17" s="18">
        <f aca="true" t="shared" si="11" ref="B17:K17">SUM(B3:B16)</f>
        <v>258</v>
      </c>
      <c r="C17" s="18">
        <f t="shared" si="11"/>
        <v>243</v>
      </c>
      <c r="D17" s="18">
        <f t="shared" si="11"/>
        <v>85</v>
      </c>
      <c r="E17" s="14">
        <f t="shared" si="11"/>
        <v>32</v>
      </c>
      <c r="F17" s="18">
        <f t="shared" si="11"/>
        <v>37</v>
      </c>
      <c r="G17" s="18">
        <f t="shared" si="11"/>
        <v>67</v>
      </c>
      <c r="H17" s="18">
        <f t="shared" si="11"/>
        <v>67</v>
      </c>
      <c r="I17" s="18">
        <f t="shared" si="11"/>
        <v>103</v>
      </c>
      <c r="J17" s="18">
        <f t="shared" si="11"/>
        <v>251</v>
      </c>
      <c r="K17" s="18">
        <f t="shared" si="11"/>
        <v>67</v>
      </c>
      <c r="L17" s="19"/>
    </row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E38" sqref="E38"/>
    </sheetView>
  </sheetViews>
  <sheetFormatPr defaultColWidth="9.00390625" defaultRowHeight="14.25"/>
  <cols>
    <col min="1" max="1" width="9.50390625" style="0" customWidth="1"/>
    <col min="2" max="2" width="11.25390625" style="0" customWidth="1"/>
    <col min="3" max="3" width="22.25390625" style="0" customWidth="1"/>
    <col min="4" max="7" width="6.625" style="0" customWidth="1"/>
    <col min="8" max="8" width="6.625" style="1" customWidth="1"/>
    <col min="9" max="9" width="9.125" style="0" customWidth="1"/>
  </cols>
  <sheetData>
    <row r="1" spans="1:8" ht="12" customHeight="1">
      <c r="A1" s="92" t="s">
        <v>88</v>
      </c>
      <c r="B1" s="92"/>
      <c r="C1" s="92"/>
      <c r="D1" s="92"/>
      <c r="E1" s="92"/>
      <c r="F1" s="92"/>
      <c r="G1" s="92"/>
      <c r="H1" s="92"/>
    </row>
    <row r="2" spans="1:8" ht="24" customHeight="1">
      <c r="A2" s="92"/>
      <c r="B2" s="92"/>
      <c r="C2" s="92"/>
      <c r="D2" s="92"/>
      <c r="E2" s="92"/>
      <c r="F2" s="92"/>
      <c r="G2" s="92"/>
      <c r="H2" s="92"/>
    </row>
    <row r="3" spans="1:8" ht="24" customHeight="1">
      <c r="A3" s="93"/>
      <c r="B3" s="93"/>
      <c r="C3" s="93"/>
      <c r="D3" s="93"/>
      <c r="E3" s="93"/>
      <c r="F3" s="93"/>
      <c r="G3" s="94"/>
      <c r="H3" s="94"/>
    </row>
    <row r="4" spans="1:10" ht="36" customHeight="1">
      <c r="A4" s="29" t="s">
        <v>101</v>
      </c>
      <c r="B4" s="3" t="s">
        <v>0</v>
      </c>
      <c r="C4" s="3" t="s">
        <v>1</v>
      </c>
      <c r="D4" s="3" t="s">
        <v>2</v>
      </c>
      <c r="E4" s="3" t="s">
        <v>3</v>
      </c>
      <c r="F4" s="21" t="s">
        <v>4</v>
      </c>
      <c r="G4" s="2" t="s">
        <v>5</v>
      </c>
      <c r="H4" s="3" t="s">
        <v>6</v>
      </c>
      <c r="I4" s="24" t="s">
        <v>73</v>
      </c>
      <c r="J4" s="11" t="s">
        <v>74</v>
      </c>
    </row>
    <row r="5" spans="1:10" ht="18" customHeight="1">
      <c r="A5" s="91" t="s">
        <v>72</v>
      </c>
      <c r="B5" s="4" t="s">
        <v>57</v>
      </c>
      <c r="C5" s="4" t="s">
        <v>8</v>
      </c>
      <c r="D5" s="4">
        <v>52</v>
      </c>
      <c r="E5" s="4">
        <v>2</v>
      </c>
      <c r="F5" s="22">
        <v>1</v>
      </c>
      <c r="G5" s="5">
        <f aca="true" t="shared" si="0" ref="G5:G68">D5*E5*F5</f>
        <v>104</v>
      </c>
      <c r="H5" s="5"/>
      <c r="I5" s="25"/>
      <c r="J5">
        <f>I5*4</f>
        <v>0</v>
      </c>
    </row>
    <row r="6" spans="1:10" ht="18" customHeight="1">
      <c r="A6" s="89"/>
      <c r="B6" s="4" t="s">
        <v>57</v>
      </c>
      <c r="C6" s="4" t="s">
        <v>9</v>
      </c>
      <c r="D6" s="4">
        <v>35</v>
      </c>
      <c r="E6" s="4">
        <v>1</v>
      </c>
      <c r="F6" s="23">
        <v>0.8</v>
      </c>
      <c r="G6" s="5">
        <f t="shared" si="0"/>
        <v>28</v>
      </c>
      <c r="H6" s="5"/>
      <c r="I6" s="25"/>
      <c r="J6">
        <f aca="true" t="shared" si="1" ref="J6:J69">I6*4</f>
        <v>0</v>
      </c>
    </row>
    <row r="7" spans="1:10" ht="18" customHeight="1">
      <c r="A7" s="89"/>
      <c r="B7" s="4" t="s">
        <v>57</v>
      </c>
      <c r="C7" s="4" t="s">
        <v>12</v>
      </c>
      <c r="D7" s="4">
        <v>210</v>
      </c>
      <c r="E7" s="4">
        <v>1</v>
      </c>
      <c r="F7" s="22">
        <v>0.8</v>
      </c>
      <c r="G7" s="5">
        <f t="shared" si="0"/>
        <v>168</v>
      </c>
      <c r="H7" s="5"/>
      <c r="I7" s="25"/>
      <c r="J7">
        <f t="shared" si="1"/>
        <v>0</v>
      </c>
    </row>
    <row r="8" spans="1:10" ht="18" customHeight="1">
      <c r="A8" s="89"/>
      <c r="B8" s="4" t="s">
        <v>57</v>
      </c>
      <c r="C8" s="4" t="s">
        <v>13</v>
      </c>
      <c r="D8" s="4">
        <v>23</v>
      </c>
      <c r="E8" s="4">
        <v>1</v>
      </c>
      <c r="F8" s="23">
        <v>0.8</v>
      </c>
      <c r="G8" s="5">
        <f t="shared" si="0"/>
        <v>18.400000000000002</v>
      </c>
      <c r="H8" s="5"/>
      <c r="I8" s="25"/>
      <c r="J8">
        <f t="shared" si="1"/>
        <v>0</v>
      </c>
    </row>
    <row r="9" spans="1:10" ht="18" customHeight="1">
      <c r="A9" s="90"/>
      <c r="B9" s="4" t="s">
        <v>57</v>
      </c>
      <c r="C9" s="4" t="s">
        <v>58</v>
      </c>
      <c r="D9" s="4">
        <v>180</v>
      </c>
      <c r="E9" s="4">
        <v>2</v>
      </c>
      <c r="F9" s="22">
        <v>1.5</v>
      </c>
      <c r="G9" s="5">
        <f t="shared" si="0"/>
        <v>540</v>
      </c>
      <c r="H9" s="5">
        <f>SUM(G5:G9)</f>
        <v>858.4</v>
      </c>
      <c r="I9" s="25"/>
      <c r="J9">
        <f t="shared" si="1"/>
        <v>0</v>
      </c>
    </row>
    <row r="10" spans="1:10" ht="18" customHeight="1">
      <c r="A10" s="91" t="s">
        <v>93</v>
      </c>
      <c r="B10" s="4" t="s">
        <v>7</v>
      </c>
      <c r="C10" s="4" t="s">
        <v>8</v>
      </c>
      <c r="D10" s="4">
        <v>5</v>
      </c>
      <c r="E10" s="4">
        <v>2</v>
      </c>
      <c r="F10" s="23">
        <v>1</v>
      </c>
      <c r="G10" s="5">
        <f t="shared" si="0"/>
        <v>10</v>
      </c>
      <c r="H10" s="5"/>
      <c r="I10" s="26">
        <v>389</v>
      </c>
      <c r="J10">
        <f t="shared" si="1"/>
        <v>1556</v>
      </c>
    </row>
    <row r="11" spans="1:10" ht="18" customHeight="1">
      <c r="A11" s="89"/>
      <c r="B11" s="4" t="s">
        <v>7</v>
      </c>
      <c r="C11" s="4" t="s">
        <v>8</v>
      </c>
      <c r="D11" s="4">
        <v>26</v>
      </c>
      <c r="E11" s="4">
        <v>2</v>
      </c>
      <c r="F11" s="22">
        <v>1</v>
      </c>
      <c r="G11" s="5">
        <f t="shared" si="0"/>
        <v>52</v>
      </c>
      <c r="H11" s="5"/>
      <c r="I11" s="26">
        <v>389</v>
      </c>
      <c r="J11">
        <f t="shared" si="1"/>
        <v>1556</v>
      </c>
    </row>
    <row r="12" spans="1:10" ht="18" customHeight="1">
      <c r="A12" s="89"/>
      <c r="B12" s="4" t="s">
        <v>7</v>
      </c>
      <c r="C12" s="4" t="s">
        <v>9</v>
      </c>
      <c r="D12" s="4">
        <v>35</v>
      </c>
      <c r="E12" s="4">
        <v>1</v>
      </c>
      <c r="F12" s="23">
        <v>0.8</v>
      </c>
      <c r="G12" s="5">
        <f t="shared" si="0"/>
        <v>28</v>
      </c>
      <c r="H12" s="5"/>
      <c r="I12" s="26">
        <v>389</v>
      </c>
      <c r="J12">
        <f t="shared" si="1"/>
        <v>1556</v>
      </c>
    </row>
    <row r="13" spans="1:10" ht="18" customHeight="1">
      <c r="A13" s="89"/>
      <c r="B13" s="4" t="s">
        <v>7</v>
      </c>
      <c r="C13" s="4" t="s">
        <v>10</v>
      </c>
      <c r="D13" s="4">
        <v>100</v>
      </c>
      <c r="E13" s="4">
        <v>9</v>
      </c>
      <c r="F13" s="23">
        <v>1</v>
      </c>
      <c r="G13" s="5">
        <f t="shared" si="0"/>
        <v>900</v>
      </c>
      <c r="H13" s="5"/>
      <c r="I13" s="26">
        <v>389</v>
      </c>
      <c r="J13">
        <f t="shared" si="1"/>
        <v>1556</v>
      </c>
    </row>
    <row r="14" spans="1:10" ht="18" customHeight="1">
      <c r="A14" s="89"/>
      <c r="B14" s="4" t="s">
        <v>7</v>
      </c>
      <c r="C14" s="4" t="s">
        <v>11</v>
      </c>
      <c r="D14" s="4">
        <v>12</v>
      </c>
      <c r="E14" s="4">
        <v>1</v>
      </c>
      <c r="F14" s="23">
        <v>1</v>
      </c>
      <c r="G14" s="5">
        <f t="shared" si="0"/>
        <v>12</v>
      </c>
      <c r="H14" s="5"/>
      <c r="I14" s="26">
        <v>389</v>
      </c>
      <c r="J14">
        <f t="shared" si="1"/>
        <v>1556</v>
      </c>
    </row>
    <row r="15" spans="1:10" ht="18" customHeight="1">
      <c r="A15" s="89"/>
      <c r="B15" s="4" t="s">
        <v>7</v>
      </c>
      <c r="C15" s="4" t="s">
        <v>12</v>
      </c>
      <c r="D15" s="4">
        <v>210</v>
      </c>
      <c r="E15" s="4">
        <v>1</v>
      </c>
      <c r="F15" s="22">
        <v>0.8</v>
      </c>
      <c r="G15" s="5">
        <f t="shared" si="0"/>
        <v>168</v>
      </c>
      <c r="H15" s="5"/>
      <c r="I15" s="26">
        <v>389</v>
      </c>
      <c r="J15">
        <f t="shared" si="1"/>
        <v>1556</v>
      </c>
    </row>
    <row r="16" spans="1:10" ht="18" customHeight="1">
      <c r="A16" s="89"/>
      <c r="B16" s="4" t="s">
        <v>7</v>
      </c>
      <c r="C16" s="4" t="s">
        <v>13</v>
      </c>
      <c r="D16" s="4">
        <v>23</v>
      </c>
      <c r="E16" s="4">
        <v>1</v>
      </c>
      <c r="F16" s="23">
        <v>0.8</v>
      </c>
      <c r="G16" s="5">
        <f t="shared" si="0"/>
        <v>18.400000000000002</v>
      </c>
      <c r="H16" s="5"/>
      <c r="I16" s="26">
        <v>389</v>
      </c>
      <c r="J16">
        <f t="shared" si="1"/>
        <v>1556</v>
      </c>
    </row>
    <row r="17" spans="1:10" ht="18" customHeight="1">
      <c r="A17" s="90"/>
      <c r="B17" s="4" t="s">
        <v>7</v>
      </c>
      <c r="C17" s="4" t="s">
        <v>14</v>
      </c>
      <c r="D17" s="4">
        <v>180</v>
      </c>
      <c r="E17" s="4">
        <v>2</v>
      </c>
      <c r="F17" s="23">
        <v>1.5</v>
      </c>
      <c r="G17" s="5">
        <f t="shared" si="0"/>
        <v>540</v>
      </c>
      <c r="H17" s="5">
        <f>SUM(G10:G17)</f>
        <v>1728.4</v>
      </c>
      <c r="I17" s="26">
        <v>389</v>
      </c>
      <c r="J17">
        <f t="shared" si="1"/>
        <v>1556</v>
      </c>
    </row>
    <row r="18" spans="1:10" ht="18" customHeight="1">
      <c r="A18" s="91" t="s">
        <v>94</v>
      </c>
      <c r="B18" s="4" t="s">
        <v>15</v>
      </c>
      <c r="C18" s="4" t="s">
        <v>8</v>
      </c>
      <c r="D18" s="4">
        <v>36</v>
      </c>
      <c r="E18" s="4">
        <v>2</v>
      </c>
      <c r="F18" s="22">
        <v>1</v>
      </c>
      <c r="G18" s="5">
        <f t="shared" si="0"/>
        <v>72</v>
      </c>
      <c r="H18" s="5"/>
      <c r="I18" s="26">
        <v>898</v>
      </c>
      <c r="J18">
        <f t="shared" si="1"/>
        <v>3592</v>
      </c>
    </row>
    <row r="19" spans="1:10" ht="18" customHeight="1">
      <c r="A19" s="89"/>
      <c r="B19" s="4" t="s">
        <v>15</v>
      </c>
      <c r="C19" s="4" t="s">
        <v>10</v>
      </c>
      <c r="D19" s="4">
        <v>239</v>
      </c>
      <c r="E19" s="4">
        <v>2</v>
      </c>
      <c r="F19" s="23">
        <v>1</v>
      </c>
      <c r="G19" s="5">
        <f t="shared" si="0"/>
        <v>478</v>
      </c>
      <c r="H19" s="5"/>
      <c r="I19" s="26">
        <v>898</v>
      </c>
      <c r="J19">
        <f t="shared" si="1"/>
        <v>3592</v>
      </c>
    </row>
    <row r="20" spans="1:10" ht="18" customHeight="1">
      <c r="A20" s="89"/>
      <c r="B20" s="4" t="s">
        <v>15</v>
      </c>
      <c r="C20" s="4" t="s">
        <v>11</v>
      </c>
      <c r="D20" s="4">
        <v>18</v>
      </c>
      <c r="E20" s="4">
        <v>1</v>
      </c>
      <c r="F20" s="22">
        <v>1</v>
      </c>
      <c r="G20" s="5">
        <f t="shared" si="0"/>
        <v>18</v>
      </c>
      <c r="H20" s="5"/>
      <c r="I20" s="26">
        <v>898</v>
      </c>
      <c r="J20">
        <f t="shared" si="1"/>
        <v>3592</v>
      </c>
    </row>
    <row r="21" spans="1:10" ht="18" customHeight="1">
      <c r="A21" s="89"/>
      <c r="B21" s="4" t="s">
        <v>15</v>
      </c>
      <c r="C21" s="4" t="s">
        <v>12</v>
      </c>
      <c r="D21" s="4">
        <v>483</v>
      </c>
      <c r="E21" s="4">
        <v>1</v>
      </c>
      <c r="F21" s="22">
        <v>0.8</v>
      </c>
      <c r="G21" s="5">
        <f t="shared" si="0"/>
        <v>386.40000000000003</v>
      </c>
      <c r="H21" s="5"/>
      <c r="I21" s="26">
        <v>898</v>
      </c>
      <c r="J21">
        <f t="shared" si="1"/>
        <v>3592</v>
      </c>
    </row>
    <row r="22" spans="1:10" ht="18" customHeight="1">
      <c r="A22" s="89"/>
      <c r="B22" s="4" t="s">
        <v>15</v>
      </c>
      <c r="C22" s="4" t="s">
        <v>16</v>
      </c>
      <c r="D22" s="4">
        <v>180</v>
      </c>
      <c r="E22" s="4">
        <v>2</v>
      </c>
      <c r="F22" s="22">
        <v>1.5</v>
      </c>
      <c r="G22" s="5">
        <f t="shared" si="0"/>
        <v>540</v>
      </c>
      <c r="H22" s="5"/>
      <c r="I22" s="26">
        <v>898</v>
      </c>
      <c r="J22">
        <f t="shared" si="1"/>
        <v>3592</v>
      </c>
    </row>
    <row r="23" spans="1:10" ht="18" customHeight="1">
      <c r="A23" s="89"/>
      <c r="B23" s="4" t="s">
        <v>15</v>
      </c>
      <c r="C23" s="4" t="s">
        <v>16</v>
      </c>
      <c r="D23" s="4">
        <v>860</v>
      </c>
      <c r="E23" s="4">
        <v>1</v>
      </c>
      <c r="F23" s="23">
        <v>1.5</v>
      </c>
      <c r="G23" s="5">
        <f t="shared" si="0"/>
        <v>1290</v>
      </c>
      <c r="H23" s="5"/>
      <c r="I23" s="26">
        <v>898</v>
      </c>
      <c r="J23">
        <f t="shared" si="1"/>
        <v>3592</v>
      </c>
    </row>
    <row r="24" spans="1:10" ht="18" customHeight="1">
      <c r="A24" s="89"/>
      <c r="B24" s="4" t="s">
        <v>17</v>
      </c>
      <c r="C24" s="4" t="s">
        <v>8</v>
      </c>
      <c r="D24" s="4">
        <v>5</v>
      </c>
      <c r="E24" s="4">
        <v>2</v>
      </c>
      <c r="F24" s="23">
        <v>1</v>
      </c>
      <c r="G24" s="5">
        <f t="shared" si="0"/>
        <v>10</v>
      </c>
      <c r="H24" s="5"/>
      <c r="I24" s="26">
        <v>898</v>
      </c>
      <c r="J24">
        <f t="shared" si="1"/>
        <v>3592</v>
      </c>
    </row>
    <row r="25" spans="1:10" ht="18" customHeight="1">
      <c r="A25" s="89"/>
      <c r="B25" s="4" t="s">
        <v>17</v>
      </c>
      <c r="C25" s="4" t="s">
        <v>8</v>
      </c>
      <c r="D25" s="4">
        <v>26</v>
      </c>
      <c r="E25" s="4">
        <v>2</v>
      </c>
      <c r="F25" s="22">
        <v>1</v>
      </c>
      <c r="G25" s="5">
        <f t="shared" si="0"/>
        <v>52</v>
      </c>
      <c r="H25" s="5"/>
      <c r="I25" s="26">
        <v>898</v>
      </c>
      <c r="J25">
        <f t="shared" si="1"/>
        <v>3592</v>
      </c>
    </row>
    <row r="26" spans="1:10" ht="18" customHeight="1">
      <c r="A26" s="89"/>
      <c r="B26" s="4" t="s">
        <v>17</v>
      </c>
      <c r="C26" s="4" t="s">
        <v>9</v>
      </c>
      <c r="D26" s="4">
        <v>35</v>
      </c>
      <c r="E26" s="4">
        <v>1</v>
      </c>
      <c r="F26" s="23">
        <v>0.8</v>
      </c>
      <c r="G26" s="5">
        <f t="shared" si="0"/>
        <v>28</v>
      </c>
      <c r="H26" s="5"/>
      <c r="I26" s="26">
        <v>898</v>
      </c>
      <c r="J26">
        <f t="shared" si="1"/>
        <v>3592</v>
      </c>
    </row>
    <row r="27" spans="1:10" ht="18" customHeight="1">
      <c r="A27" s="89"/>
      <c r="B27" s="4" t="s">
        <v>17</v>
      </c>
      <c r="C27" s="4" t="s">
        <v>10</v>
      </c>
      <c r="D27" s="4">
        <v>100</v>
      </c>
      <c r="E27" s="4">
        <v>7</v>
      </c>
      <c r="F27" s="23">
        <v>1</v>
      </c>
      <c r="G27" s="5">
        <f t="shared" si="0"/>
        <v>700</v>
      </c>
      <c r="H27" s="5"/>
      <c r="I27" s="26">
        <v>898</v>
      </c>
      <c r="J27">
        <f t="shared" si="1"/>
        <v>3592</v>
      </c>
    </row>
    <row r="28" spans="1:10" ht="18" customHeight="1">
      <c r="A28" s="89"/>
      <c r="B28" s="4" t="s">
        <v>17</v>
      </c>
      <c r="C28" s="4" t="s">
        <v>11</v>
      </c>
      <c r="D28" s="4">
        <v>12</v>
      </c>
      <c r="E28" s="4">
        <v>1</v>
      </c>
      <c r="F28" s="23">
        <v>1</v>
      </c>
      <c r="G28" s="5">
        <f t="shared" si="0"/>
        <v>12</v>
      </c>
      <c r="H28" s="5"/>
      <c r="I28" s="26">
        <v>898</v>
      </c>
      <c r="J28">
        <f t="shared" si="1"/>
        <v>3592</v>
      </c>
    </row>
    <row r="29" spans="1:10" ht="18" customHeight="1">
      <c r="A29" s="89"/>
      <c r="B29" s="4" t="s">
        <v>17</v>
      </c>
      <c r="C29" s="4" t="s">
        <v>12</v>
      </c>
      <c r="D29" s="4">
        <v>210</v>
      </c>
      <c r="E29" s="4">
        <v>1</v>
      </c>
      <c r="F29" s="22">
        <v>0.8</v>
      </c>
      <c r="G29" s="5">
        <f t="shared" si="0"/>
        <v>168</v>
      </c>
      <c r="H29" s="5"/>
      <c r="I29" s="26">
        <v>898</v>
      </c>
      <c r="J29">
        <f t="shared" si="1"/>
        <v>3592</v>
      </c>
    </row>
    <row r="30" spans="1:10" ht="18" customHeight="1">
      <c r="A30" s="89"/>
      <c r="B30" s="4" t="s">
        <v>17</v>
      </c>
      <c r="C30" s="4" t="s">
        <v>18</v>
      </c>
      <c r="D30" s="4">
        <v>180</v>
      </c>
      <c r="E30" s="4">
        <v>2</v>
      </c>
      <c r="F30" s="22">
        <v>1.5</v>
      </c>
      <c r="G30" s="5">
        <f t="shared" si="0"/>
        <v>540</v>
      </c>
      <c r="H30" s="5"/>
      <c r="I30" s="26">
        <v>898</v>
      </c>
      <c r="J30">
        <f t="shared" si="1"/>
        <v>3592</v>
      </c>
    </row>
    <row r="31" spans="1:10" ht="18" customHeight="1">
      <c r="A31" s="90"/>
      <c r="B31" s="4" t="s">
        <v>17</v>
      </c>
      <c r="C31" s="4" t="s">
        <v>13</v>
      </c>
      <c r="D31" s="4">
        <v>23</v>
      </c>
      <c r="E31" s="4">
        <v>1</v>
      </c>
      <c r="F31" s="23">
        <v>0.8</v>
      </c>
      <c r="G31" s="5">
        <f t="shared" si="0"/>
        <v>18.400000000000002</v>
      </c>
      <c r="H31" s="5">
        <f>SUM(G18:G31)</f>
        <v>4312.799999999999</v>
      </c>
      <c r="I31" s="26">
        <v>898</v>
      </c>
      <c r="J31">
        <f t="shared" si="1"/>
        <v>3592</v>
      </c>
    </row>
    <row r="32" spans="1:10" ht="18" customHeight="1">
      <c r="A32" s="95" t="s">
        <v>61</v>
      </c>
      <c r="B32" s="4" t="s">
        <v>19</v>
      </c>
      <c r="C32" s="4" t="s">
        <v>8</v>
      </c>
      <c r="D32" s="4">
        <v>26</v>
      </c>
      <c r="E32" s="4">
        <v>2</v>
      </c>
      <c r="F32" s="22">
        <v>1</v>
      </c>
      <c r="G32" s="5">
        <f t="shared" si="0"/>
        <v>52</v>
      </c>
      <c r="H32" s="5"/>
      <c r="I32" s="26">
        <v>739</v>
      </c>
      <c r="J32">
        <f t="shared" si="1"/>
        <v>2956</v>
      </c>
    </row>
    <row r="33" spans="1:10" ht="18" customHeight="1">
      <c r="A33" s="89"/>
      <c r="B33" s="4" t="s">
        <v>19</v>
      </c>
      <c r="C33" s="4" t="s">
        <v>10</v>
      </c>
      <c r="D33" s="4">
        <v>239</v>
      </c>
      <c r="E33" s="4">
        <v>3</v>
      </c>
      <c r="F33" s="22">
        <v>1</v>
      </c>
      <c r="G33" s="5">
        <f t="shared" si="0"/>
        <v>717</v>
      </c>
      <c r="H33" s="5"/>
      <c r="I33" s="26">
        <v>739</v>
      </c>
      <c r="J33">
        <f t="shared" si="1"/>
        <v>2956</v>
      </c>
    </row>
    <row r="34" spans="1:10" ht="18" customHeight="1">
      <c r="A34" s="89"/>
      <c r="B34" s="4" t="s">
        <v>19</v>
      </c>
      <c r="C34" s="4" t="s">
        <v>10</v>
      </c>
      <c r="D34" s="4">
        <v>59</v>
      </c>
      <c r="E34" s="4">
        <v>5</v>
      </c>
      <c r="F34" s="23">
        <v>1</v>
      </c>
      <c r="G34" s="5">
        <f t="shared" si="0"/>
        <v>295</v>
      </c>
      <c r="H34" s="5"/>
      <c r="I34" s="26">
        <v>739</v>
      </c>
      <c r="J34">
        <f t="shared" si="1"/>
        <v>2956</v>
      </c>
    </row>
    <row r="35" spans="1:10" ht="18" customHeight="1">
      <c r="A35" s="89"/>
      <c r="B35" s="4" t="s">
        <v>19</v>
      </c>
      <c r="C35" s="4" t="s">
        <v>12</v>
      </c>
      <c r="D35" s="4">
        <v>295</v>
      </c>
      <c r="E35" s="4">
        <v>1</v>
      </c>
      <c r="F35" s="22">
        <v>0.8</v>
      </c>
      <c r="G35" s="5">
        <f t="shared" si="0"/>
        <v>236</v>
      </c>
      <c r="H35" s="5"/>
      <c r="I35" s="26">
        <v>739</v>
      </c>
      <c r="J35">
        <f t="shared" si="1"/>
        <v>2956</v>
      </c>
    </row>
    <row r="36" spans="1:10" ht="18" customHeight="1">
      <c r="A36" s="89"/>
      <c r="B36" s="4" t="s">
        <v>19</v>
      </c>
      <c r="C36" s="4" t="s">
        <v>20</v>
      </c>
      <c r="D36" s="4">
        <v>99</v>
      </c>
      <c r="E36" s="4">
        <v>2</v>
      </c>
      <c r="F36" s="23">
        <v>2</v>
      </c>
      <c r="G36" s="5">
        <f t="shared" si="0"/>
        <v>396</v>
      </c>
      <c r="H36" s="5"/>
      <c r="I36" s="26">
        <v>739</v>
      </c>
      <c r="J36">
        <f t="shared" si="1"/>
        <v>2956</v>
      </c>
    </row>
    <row r="37" spans="1:10" ht="18" customHeight="1">
      <c r="A37" s="89"/>
      <c r="B37" s="7" t="s">
        <v>21</v>
      </c>
      <c r="C37" s="8" t="s">
        <v>8</v>
      </c>
      <c r="D37" s="8">
        <v>28</v>
      </c>
      <c r="E37" s="8">
        <v>5</v>
      </c>
      <c r="F37" s="22">
        <v>1</v>
      </c>
      <c r="G37" s="5">
        <f t="shared" si="0"/>
        <v>140</v>
      </c>
      <c r="H37" s="5"/>
      <c r="I37" s="26">
        <v>739</v>
      </c>
      <c r="J37">
        <f t="shared" si="1"/>
        <v>2956</v>
      </c>
    </row>
    <row r="38" spans="1:10" ht="18" customHeight="1">
      <c r="A38" s="90"/>
      <c r="B38" s="7" t="s">
        <v>21</v>
      </c>
      <c r="C38" s="8" t="s">
        <v>22</v>
      </c>
      <c r="D38" s="8">
        <v>117.8</v>
      </c>
      <c r="E38" s="8">
        <v>6</v>
      </c>
      <c r="F38" s="23">
        <v>1</v>
      </c>
      <c r="G38" s="5">
        <f t="shared" si="0"/>
        <v>706.8</v>
      </c>
      <c r="H38" s="5"/>
      <c r="I38" s="26">
        <v>739</v>
      </c>
      <c r="J38">
        <f t="shared" si="1"/>
        <v>2956</v>
      </c>
    </row>
    <row r="39" spans="1:10" ht="18" customHeight="1">
      <c r="A39" s="95" t="s">
        <v>89</v>
      </c>
      <c r="B39" s="7" t="s">
        <v>21</v>
      </c>
      <c r="C39" s="8" t="s">
        <v>12</v>
      </c>
      <c r="D39" s="8">
        <v>177</v>
      </c>
      <c r="E39" s="8">
        <v>4</v>
      </c>
      <c r="F39" s="22">
        <v>0.8</v>
      </c>
      <c r="G39" s="5">
        <f t="shared" si="0"/>
        <v>566.4</v>
      </c>
      <c r="H39" s="5"/>
      <c r="I39" s="26">
        <v>739</v>
      </c>
      <c r="J39">
        <f t="shared" si="1"/>
        <v>2956</v>
      </c>
    </row>
    <row r="40" spans="1:10" ht="18" customHeight="1">
      <c r="A40" s="90"/>
      <c r="B40" s="7" t="s">
        <v>21</v>
      </c>
      <c r="C40" s="8" t="s">
        <v>23</v>
      </c>
      <c r="D40" s="8">
        <v>108</v>
      </c>
      <c r="E40" s="8">
        <v>2</v>
      </c>
      <c r="F40" s="22">
        <v>1.5</v>
      </c>
      <c r="G40" s="5">
        <f t="shared" si="0"/>
        <v>324</v>
      </c>
      <c r="H40" s="5">
        <f>SUM(G32:G40)</f>
        <v>3433.2000000000003</v>
      </c>
      <c r="I40" s="26">
        <v>739</v>
      </c>
      <c r="J40">
        <f t="shared" si="1"/>
        <v>2956</v>
      </c>
    </row>
    <row r="41" spans="1:10" ht="18" customHeight="1">
      <c r="A41" s="88" t="s">
        <v>95</v>
      </c>
      <c r="B41" s="4" t="s">
        <v>24</v>
      </c>
      <c r="C41" s="4" t="s">
        <v>8</v>
      </c>
      <c r="D41" s="4">
        <v>36</v>
      </c>
      <c r="E41" s="4">
        <v>2</v>
      </c>
      <c r="F41" s="22">
        <v>1</v>
      </c>
      <c r="G41" s="5">
        <f t="shared" si="0"/>
        <v>72</v>
      </c>
      <c r="H41" s="5"/>
      <c r="I41" s="26">
        <v>1184</v>
      </c>
      <c r="J41">
        <f t="shared" si="1"/>
        <v>4736</v>
      </c>
    </row>
    <row r="42" spans="1:10" ht="18" customHeight="1">
      <c r="A42" s="89"/>
      <c r="B42" s="4" t="s">
        <v>24</v>
      </c>
      <c r="C42" s="4" t="s">
        <v>10</v>
      </c>
      <c r="D42" s="4">
        <v>239</v>
      </c>
      <c r="E42" s="4">
        <v>3</v>
      </c>
      <c r="F42" s="23">
        <v>1</v>
      </c>
      <c r="G42" s="5">
        <f t="shared" si="0"/>
        <v>717</v>
      </c>
      <c r="H42" s="5"/>
      <c r="I42" s="26">
        <v>1184</v>
      </c>
      <c r="J42">
        <f t="shared" si="1"/>
        <v>4736</v>
      </c>
    </row>
    <row r="43" spans="1:10" ht="18" customHeight="1">
      <c r="A43" s="89"/>
      <c r="B43" s="4" t="s">
        <v>24</v>
      </c>
      <c r="C43" s="4" t="s">
        <v>10</v>
      </c>
      <c r="D43" s="4">
        <v>59</v>
      </c>
      <c r="E43" s="4">
        <v>5</v>
      </c>
      <c r="F43" s="22">
        <v>0.8</v>
      </c>
      <c r="G43" s="5">
        <f t="shared" si="0"/>
        <v>236</v>
      </c>
      <c r="H43" s="5"/>
      <c r="I43" s="26">
        <v>1184</v>
      </c>
      <c r="J43">
        <f t="shared" si="1"/>
        <v>4736</v>
      </c>
    </row>
    <row r="44" spans="1:10" ht="18" customHeight="1">
      <c r="A44" s="89"/>
      <c r="B44" s="4" t="s">
        <v>24</v>
      </c>
      <c r="C44" s="4" t="s">
        <v>12</v>
      </c>
      <c r="D44" s="4">
        <v>295</v>
      </c>
      <c r="E44" s="4">
        <v>1</v>
      </c>
      <c r="F44" s="23">
        <v>2</v>
      </c>
      <c r="G44" s="5">
        <f t="shared" si="0"/>
        <v>590</v>
      </c>
      <c r="H44" s="5"/>
      <c r="I44" s="26">
        <v>1184</v>
      </c>
      <c r="J44">
        <f t="shared" si="1"/>
        <v>4736</v>
      </c>
    </row>
    <row r="45" spans="1:10" ht="18" customHeight="1">
      <c r="A45" s="89"/>
      <c r="B45" s="4" t="s">
        <v>24</v>
      </c>
      <c r="C45" s="4" t="s">
        <v>25</v>
      </c>
      <c r="D45" s="4">
        <v>100</v>
      </c>
      <c r="E45" s="4">
        <v>2</v>
      </c>
      <c r="F45" s="23">
        <v>1.5</v>
      </c>
      <c r="G45" s="5">
        <f t="shared" si="0"/>
        <v>300</v>
      </c>
      <c r="H45" s="5"/>
      <c r="I45" s="26">
        <v>1184</v>
      </c>
      <c r="J45">
        <f t="shared" si="1"/>
        <v>4736</v>
      </c>
    </row>
    <row r="46" spans="1:10" ht="18" customHeight="1">
      <c r="A46" s="89"/>
      <c r="B46" s="4" t="s">
        <v>26</v>
      </c>
      <c r="C46" s="4" t="s">
        <v>8</v>
      </c>
      <c r="D46" s="4">
        <v>26</v>
      </c>
      <c r="E46" s="4">
        <v>2</v>
      </c>
      <c r="F46" s="22">
        <v>1</v>
      </c>
      <c r="G46" s="5">
        <f t="shared" si="0"/>
        <v>52</v>
      </c>
      <c r="H46" s="5"/>
      <c r="I46" s="26">
        <v>1184</v>
      </c>
      <c r="J46">
        <f t="shared" si="1"/>
        <v>4736</v>
      </c>
    </row>
    <row r="47" spans="1:10" ht="18" customHeight="1">
      <c r="A47" s="89"/>
      <c r="B47" s="4" t="s">
        <v>26</v>
      </c>
      <c r="C47" s="4" t="s">
        <v>27</v>
      </c>
      <c r="D47" s="4">
        <v>136</v>
      </c>
      <c r="E47" s="4">
        <v>1</v>
      </c>
      <c r="F47" s="23">
        <v>1.5</v>
      </c>
      <c r="G47" s="5">
        <f t="shared" si="0"/>
        <v>204</v>
      </c>
      <c r="H47" s="5"/>
      <c r="I47" s="26">
        <v>1184</v>
      </c>
      <c r="J47">
        <f t="shared" si="1"/>
        <v>4736</v>
      </c>
    </row>
    <row r="48" spans="1:10" ht="18" customHeight="1">
      <c r="A48" s="89"/>
      <c r="B48" s="4" t="s">
        <v>26</v>
      </c>
      <c r="C48" s="4" t="s">
        <v>9</v>
      </c>
      <c r="D48" s="4">
        <v>35</v>
      </c>
      <c r="E48" s="4">
        <v>1</v>
      </c>
      <c r="F48" s="23">
        <v>0.8</v>
      </c>
      <c r="G48" s="5">
        <f t="shared" si="0"/>
        <v>28</v>
      </c>
      <c r="H48" s="5"/>
      <c r="I48" s="26">
        <v>1184</v>
      </c>
      <c r="J48">
        <f t="shared" si="1"/>
        <v>4736</v>
      </c>
    </row>
    <row r="49" spans="1:10" ht="18" customHeight="1">
      <c r="A49" s="89"/>
      <c r="B49" s="4" t="s">
        <v>26</v>
      </c>
      <c r="C49" s="4" t="s">
        <v>10</v>
      </c>
      <c r="D49" s="4">
        <v>100</v>
      </c>
      <c r="E49" s="4">
        <v>5</v>
      </c>
      <c r="F49" s="23">
        <v>1</v>
      </c>
      <c r="G49" s="5">
        <f t="shared" si="0"/>
        <v>500</v>
      </c>
      <c r="H49" s="5"/>
      <c r="I49" s="26">
        <v>1184</v>
      </c>
      <c r="J49">
        <f t="shared" si="1"/>
        <v>4736</v>
      </c>
    </row>
    <row r="50" spans="1:10" ht="18" customHeight="1">
      <c r="A50" s="89"/>
      <c r="B50" s="4" t="s">
        <v>26</v>
      </c>
      <c r="C50" s="4" t="s">
        <v>12</v>
      </c>
      <c r="D50" s="4">
        <v>180</v>
      </c>
      <c r="E50" s="4">
        <v>1</v>
      </c>
      <c r="F50" s="22">
        <v>0.8</v>
      </c>
      <c r="G50" s="5">
        <f t="shared" si="0"/>
        <v>144</v>
      </c>
      <c r="H50" s="5"/>
      <c r="I50" s="26">
        <v>1184</v>
      </c>
      <c r="J50">
        <f t="shared" si="1"/>
        <v>4736</v>
      </c>
    </row>
    <row r="51" spans="1:10" ht="18" customHeight="1">
      <c r="A51" s="89"/>
      <c r="B51" s="4" t="s">
        <v>26</v>
      </c>
      <c r="C51" s="4" t="s">
        <v>28</v>
      </c>
      <c r="D51" s="4">
        <v>1655</v>
      </c>
      <c r="E51" s="4">
        <v>1</v>
      </c>
      <c r="F51" s="23">
        <v>1.3</v>
      </c>
      <c r="G51" s="5">
        <f t="shared" si="0"/>
        <v>2151.5</v>
      </c>
      <c r="H51" s="5"/>
      <c r="I51" s="26">
        <v>1184</v>
      </c>
      <c r="J51">
        <f t="shared" si="1"/>
        <v>4736</v>
      </c>
    </row>
    <row r="52" spans="1:10" ht="18" customHeight="1">
      <c r="A52" s="90"/>
      <c r="B52" s="4" t="s">
        <v>26</v>
      </c>
      <c r="C52" s="4" t="s">
        <v>13</v>
      </c>
      <c r="D52" s="4">
        <v>23</v>
      </c>
      <c r="E52" s="4">
        <v>1</v>
      </c>
      <c r="F52" s="23">
        <v>0.8</v>
      </c>
      <c r="G52" s="5">
        <f t="shared" si="0"/>
        <v>18.400000000000002</v>
      </c>
      <c r="H52" s="5">
        <f>SUM(G41:G52)</f>
        <v>5012.9</v>
      </c>
      <c r="I52" s="26">
        <v>1184</v>
      </c>
      <c r="J52">
        <f t="shared" si="1"/>
        <v>4736</v>
      </c>
    </row>
    <row r="53" spans="1:10" ht="18" customHeight="1">
      <c r="A53" s="88" t="s">
        <v>96</v>
      </c>
      <c r="B53" s="6" t="s">
        <v>29</v>
      </c>
      <c r="C53" s="8" t="s">
        <v>8</v>
      </c>
      <c r="D53" s="8">
        <v>16</v>
      </c>
      <c r="E53" s="8">
        <v>6</v>
      </c>
      <c r="F53" s="22">
        <v>1</v>
      </c>
      <c r="G53" s="5">
        <f t="shared" si="0"/>
        <v>96</v>
      </c>
      <c r="H53" s="5"/>
      <c r="I53" s="26">
        <v>1119</v>
      </c>
      <c r="J53">
        <f t="shared" si="1"/>
        <v>4476</v>
      </c>
    </row>
    <row r="54" spans="1:10" ht="18" customHeight="1">
      <c r="A54" s="89"/>
      <c r="B54" s="6" t="s">
        <v>29</v>
      </c>
      <c r="C54" s="8" t="s">
        <v>12</v>
      </c>
      <c r="D54" s="8">
        <v>112</v>
      </c>
      <c r="E54" s="8">
        <v>3</v>
      </c>
      <c r="F54" s="22">
        <v>0.8</v>
      </c>
      <c r="G54" s="5">
        <f t="shared" si="0"/>
        <v>268.8</v>
      </c>
      <c r="H54" s="5"/>
      <c r="I54" s="26">
        <v>1119</v>
      </c>
      <c r="J54">
        <f t="shared" si="1"/>
        <v>4476</v>
      </c>
    </row>
    <row r="55" spans="1:10" ht="18" customHeight="1">
      <c r="A55" s="89"/>
      <c r="B55" s="6" t="s">
        <v>29</v>
      </c>
      <c r="C55" s="8" t="s">
        <v>23</v>
      </c>
      <c r="D55" s="8">
        <v>216</v>
      </c>
      <c r="E55" s="8">
        <v>2</v>
      </c>
      <c r="F55" s="22">
        <v>1.5</v>
      </c>
      <c r="G55" s="5">
        <f t="shared" si="0"/>
        <v>648</v>
      </c>
      <c r="H55" s="5"/>
      <c r="I55" s="26">
        <v>1119</v>
      </c>
      <c r="J55">
        <f t="shared" si="1"/>
        <v>4476</v>
      </c>
    </row>
    <row r="56" spans="1:10" ht="18" customHeight="1">
      <c r="A56" s="89"/>
      <c r="B56" s="6" t="s">
        <v>29</v>
      </c>
      <c r="C56" s="8" t="s">
        <v>30</v>
      </c>
      <c r="D56" s="8">
        <v>66</v>
      </c>
      <c r="E56" s="8">
        <v>1</v>
      </c>
      <c r="F56" s="23">
        <v>1.5</v>
      </c>
      <c r="G56" s="5">
        <f t="shared" si="0"/>
        <v>99</v>
      </c>
      <c r="H56" s="5"/>
      <c r="I56" s="26">
        <v>1119</v>
      </c>
      <c r="J56">
        <f t="shared" si="1"/>
        <v>4476</v>
      </c>
    </row>
    <row r="57" spans="1:10" ht="18" customHeight="1">
      <c r="A57" s="89"/>
      <c r="B57" s="6" t="s">
        <v>31</v>
      </c>
      <c r="C57" s="8" t="s">
        <v>8</v>
      </c>
      <c r="D57" s="8">
        <v>4.7</v>
      </c>
      <c r="E57" s="8">
        <v>6</v>
      </c>
      <c r="F57" s="22">
        <v>1</v>
      </c>
      <c r="G57" s="5">
        <f t="shared" si="0"/>
        <v>28.200000000000003</v>
      </c>
      <c r="H57" s="5"/>
      <c r="I57" s="26">
        <v>1119</v>
      </c>
      <c r="J57">
        <f t="shared" si="1"/>
        <v>4476</v>
      </c>
    </row>
    <row r="58" spans="1:10" ht="18" customHeight="1">
      <c r="A58" s="89"/>
      <c r="B58" s="6" t="s">
        <v>31</v>
      </c>
      <c r="C58" s="8" t="s">
        <v>12</v>
      </c>
      <c r="D58" s="8">
        <v>201.5</v>
      </c>
      <c r="E58" s="8">
        <v>3</v>
      </c>
      <c r="F58" s="22">
        <v>0.8</v>
      </c>
      <c r="G58" s="5">
        <f t="shared" si="0"/>
        <v>483.6</v>
      </c>
      <c r="H58" s="5"/>
      <c r="I58" s="26">
        <v>1119</v>
      </c>
      <c r="J58">
        <f t="shared" si="1"/>
        <v>4476</v>
      </c>
    </row>
    <row r="59" spans="1:10" ht="18" customHeight="1">
      <c r="A59" s="89"/>
      <c r="B59" s="6" t="s">
        <v>31</v>
      </c>
      <c r="C59" s="8" t="s">
        <v>12</v>
      </c>
      <c r="D59" s="8">
        <v>32</v>
      </c>
      <c r="E59" s="8">
        <v>2</v>
      </c>
      <c r="F59" s="22">
        <v>0.8</v>
      </c>
      <c r="G59" s="5">
        <f t="shared" si="0"/>
        <v>51.2</v>
      </c>
      <c r="H59" s="5"/>
      <c r="I59" s="26">
        <v>1119</v>
      </c>
      <c r="J59">
        <f t="shared" si="1"/>
        <v>4476</v>
      </c>
    </row>
    <row r="60" spans="1:10" ht="18" customHeight="1">
      <c r="A60" s="89"/>
      <c r="B60" s="6" t="s">
        <v>31</v>
      </c>
      <c r="C60" s="8" t="s">
        <v>23</v>
      </c>
      <c r="D60" s="8">
        <v>288</v>
      </c>
      <c r="E60" s="8">
        <v>2</v>
      </c>
      <c r="F60" s="22">
        <v>1.5</v>
      </c>
      <c r="G60" s="5">
        <f t="shared" si="0"/>
        <v>864</v>
      </c>
      <c r="H60" s="5"/>
      <c r="I60" s="26">
        <v>1119</v>
      </c>
      <c r="J60">
        <f t="shared" si="1"/>
        <v>4476</v>
      </c>
    </row>
    <row r="61" spans="1:10" ht="18" customHeight="1">
      <c r="A61" s="89"/>
      <c r="B61" s="6" t="s">
        <v>31</v>
      </c>
      <c r="C61" s="8" t="s">
        <v>30</v>
      </c>
      <c r="D61" s="8">
        <v>25</v>
      </c>
      <c r="E61" s="8">
        <v>2</v>
      </c>
      <c r="F61" s="23">
        <v>1.5</v>
      </c>
      <c r="G61" s="5">
        <f t="shared" si="0"/>
        <v>75</v>
      </c>
      <c r="H61" s="5"/>
      <c r="I61" s="26">
        <v>1119</v>
      </c>
      <c r="J61">
        <f t="shared" si="1"/>
        <v>4476</v>
      </c>
    </row>
    <row r="62" spans="1:10" ht="18" customHeight="1">
      <c r="A62" s="89"/>
      <c r="B62" s="4" t="s">
        <v>32</v>
      </c>
      <c r="C62" s="4" t="s">
        <v>8</v>
      </c>
      <c r="D62" s="4">
        <v>5</v>
      </c>
      <c r="E62" s="4">
        <v>2</v>
      </c>
      <c r="F62" s="23">
        <v>1</v>
      </c>
      <c r="G62" s="5">
        <f t="shared" si="0"/>
        <v>10</v>
      </c>
      <c r="H62" s="5"/>
      <c r="I62" s="26">
        <v>1119</v>
      </c>
      <c r="J62">
        <f t="shared" si="1"/>
        <v>4476</v>
      </c>
    </row>
    <row r="63" spans="1:10" ht="18" customHeight="1">
      <c r="A63" s="89"/>
      <c r="B63" s="4" t="s">
        <v>32</v>
      </c>
      <c r="C63" s="4" t="s">
        <v>8</v>
      </c>
      <c r="D63" s="4">
        <v>26</v>
      </c>
      <c r="E63" s="4">
        <v>2</v>
      </c>
      <c r="F63" s="22">
        <v>1</v>
      </c>
      <c r="G63" s="5">
        <f t="shared" si="0"/>
        <v>52</v>
      </c>
      <c r="H63" s="5"/>
      <c r="I63" s="26">
        <v>1119</v>
      </c>
      <c r="J63">
        <f t="shared" si="1"/>
        <v>4476</v>
      </c>
    </row>
    <row r="64" spans="1:10" ht="18" customHeight="1">
      <c r="A64" s="89"/>
      <c r="B64" s="4" t="s">
        <v>32</v>
      </c>
      <c r="C64" s="4" t="s">
        <v>9</v>
      </c>
      <c r="D64" s="4">
        <v>35</v>
      </c>
      <c r="E64" s="4">
        <v>1</v>
      </c>
      <c r="F64" s="23">
        <v>0.8</v>
      </c>
      <c r="G64" s="5">
        <f t="shared" si="0"/>
        <v>28</v>
      </c>
      <c r="H64" s="5"/>
      <c r="I64" s="26">
        <v>1119</v>
      </c>
      <c r="J64">
        <f t="shared" si="1"/>
        <v>4476</v>
      </c>
    </row>
    <row r="65" spans="1:10" ht="18" customHeight="1">
      <c r="A65" s="89"/>
      <c r="B65" s="4" t="s">
        <v>32</v>
      </c>
      <c r="C65" s="4" t="s">
        <v>10</v>
      </c>
      <c r="D65" s="4">
        <v>100</v>
      </c>
      <c r="E65" s="4">
        <v>9</v>
      </c>
      <c r="F65" s="23">
        <v>1</v>
      </c>
      <c r="G65" s="5">
        <f t="shared" si="0"/>
        <v>900</v>
      </c>
      <c r="H65" s="5"/>
      <c r="I65" s="26">
        <v>1119</v>
      </c>
      <c r="J65">
        <f t="shared" si="1"/>
        <v>4476</v>
      </c>
    </row>
    <row r="66" spans="1:10" ht="18" customHeight="1">
      <c r="A66" s="89"/>
      <c r="B66" s="4" t="s">
        <v>32</v>
      </c>
      <c r="C66" s="4" t="s">
        <v>11</v>
      </c>
      <c r="D66" s="4">
        <v>12</v>
      </c>
      <c r="E66" s="4">
        <v>1</v>
      </c>
      <c r="F66" s="23">
        <v>1</v>
      </c>
      <c r="G66" s="5">
        <f t="shared" si="0"/>
        <v>12</v>
      </c>
      <c r="H66" s="5"/>
      <c r="I66" s="26">
        <v>1119</v>
      </c>
      <c r="J66">
        <f t="shared" si="1"/>
        <v>4476</v>
      </c>
    </row>
    <row r="67" spans="1:10" ht="18" customHeight="1">
      <c r="A67" s="89"/>
      <c r="B67" s="4" t="s">
        <v>32</v>
      </c>
      <c r="C67" s="4" t="s">
        <v>12</v>
      </c>
      <c r="D67" s="4">
        <v>210</v>
      </c>
      <c r="E67" s="4">
        <v>1</v>
      </c>
      <c r="F67" s="22">
        <v>0.8</v>
      </c>
      <c r="G67" s="5">
        <f t="shared" si="0"/>
        <v>168</v>
      </c>
      <c r="H67" s="5"/>
      <c r="I67" s="26">
        <v>1119</v>
      </c>
      <c r="J67">
        <f t="shared" si="1"/>
        <v>4476</v>
      </c>
    </row>
    <row r="68" spans="1:10" ht="18" customHeight="1">
      <c r="A68" s="89"/>
      <c r="B68" s="4" t="s">
        <v>32</v>
      </c>
      <c r="C68" s="4" t="s">
        <v>13</v>
      </c>
      <c r="D68" s="4">
        <v>23</v>
      </c>
      <c r="E68" s="4">
        <v>1</v>
      </c>
      <c r="F68" s="23">
        <v>0.8</v>
      </c>
      <c r="G68" s="5">
        <f t="shared" si="0"/>
        <v>18.400000000000002</v>
      </c>
      <c r="H68" s="5"/>
      <c r="I68" s="26">
        <v>1119</v>
      </c>
      <c r="J68">
        <f t="shared" si="1"/>
        <v>4476</v>
      </c>
    </row>
    <row r="69" spans="1:10" ht="18" customHeight="1">
      <c r="A69" s="90"/>
      <c r="B69" s="4" t="s">
        <v>32</v>
      </c>
      <c r="C69" s="4" t="s">
        <v>33</v>
      </c>
      <c r="D69" s="4">
        <v>180</v>
      </c>
      <c r="E69" s="4">
        <v>2</v>
      </c>
      <c r="F69" s="23">
        <v>1.5</v>
      </c>
      <c r="G69" s="5">
        <f aca="true" t="shared" si="2" ref="G69:G132">D69*E69*F69</f>
        <v>540</v>
      </c>
      <c r="H69" s="5">
        <f>SUM(G53:G69)</f>
        <v>4342.200000000001</v>
      </c>
      <c r="I69" s="26">
        <v>1119</v>
      </c>
      <c r="J69">
        <f t="shared" si="1"/>
        <v>4476</v>
      </c>
    </row>
    <row r="70" spans="1:10" ht="18" customHeight="1">
      <c r="A70" s="96" t="s">
        <v>90</v>
      </c>
      <c r="B70" s="4" t="s">
        <v>34</v>
      </c>
      <c r="C70" s="4" t="s">
        <v>8</v>
      </c>
      <c r="D70" s="4">
        <v>36</v>
      </c>
      <c r="E70" s="4">
        <v>2</v>
      </c>
      <c r="F70" s="22">
        <v>1</v>
      </c>
      <c r="G70" s="5">
        <f t="shared" si="2"/>
        <v>72</v>
      </c>
      <c r="H70" s="5"/>
      <c r="I70" s="26">
        <v>494</v>
      </c>
      <c r="J70">
        <f aca="true" t="shared" si="3" ref="J70:J133">I70*4</f>
        <v>1976</v>
      </c>
    </row>
    <row r="71" spans="1:10" ht="18" customHeight="1">
      <c r="A71" s="89"/>
      <c r="B71" s="4" t="s">
        <v>34</v>
      </c>
      <c r="C71" s="4" t="s">
        <v>10</v>
      </c>
      <c r="D71" s="4">
        <v>239</v>
      </c>
      <c r="E71" s="4">
        <v>3</v>
      </c>
      <c r="F71" s="23">
        <v>1</v>
      </c>
      <c r="G71" s="5">
        <f t="shared" si="2"/>
        <v>717</v>
      </c>
      <c r="H71" s="5"/>
      <c r="I71" s="26">
        <v>494</v>
      </c>
      <c r="J71">
        <f t="shared" si="3"/>
        <v>1976</v>
      </c>
    </row>
    <row r="72" spans="1:10" ht="18" customHeight="1">
      <c r="A72" s="89"/>
      <c r="B72" s="4" t="s">
        <v>34</v>
      </c>
      <c r="C72" s="4" t="s">
        <v>11</v>
      </c>
      <c r="D72" s="4">
        <v>18</v>
      </c>
      <c r="E72" s="4">
        <v>1</v>
      </c>
      <c r="F72" s="22">
        <v>1</v>
      </c>
      <c r="G72" s="5">
        <f t="shared" si="2"/>
        <v>18</v>
      </c>
      <c r="H72" s="5"/>
      <c r="I72" s="26">
        <v>494</v>
      </c>
      <c r="J72">
        <f t="shared" si="3"/>
        <v>1976</v>
      </c>
    </row>
    <row r="73" spans="1:10" ht="18" customHeight="1">
      <c r="A73" s="89"/>
      <c r="B73" s="4" t="s">
        <v>34</v>
      </c>
      <c r="C73" s="4" t="s">
        <v>12</v>
      </c>
      <c r="D73" s="4">
        <v>303</v>
      </c>
      <c r="E73" s="4">
        <v>1</v>
      </c>
      <c r="F73" s="22">
        <v>0.8</v>
      </c>
      <c r="G73" s="5">
        <f t="shared" si="2"/>
        <v>242.4</v>
      </c>
      <c r="H73" s="5"/>
      <c r="I73" s="26">
        <v>494</v>
      </c>
      <c r="J73">
        <f t="shared" si="3"/>
        <v>1976</v>
      </c>
    </row>
    <row r="74" spans="1:10" ht="18" customHeight="1">
      <c r="A74" s="89"/>
      <c r="B74" s="4" t="s">
        <v>34</v>
      </c>
      <c r="C74" s="4" t="s">
        <v>35</v>
      </c>
      <c r="D74" s="4">
        <v>198</v>
      </c>
      <c r="E74" s="4">
        <v>1</v>
      </c>
      <c r="F74" s="23">
        <v>2</v>
      </c>
      <c r="G74" s="5">
        <f t="shared" si="2"/>
        <v>396</v>
      </c>
      <c r="H74" s="5"/>
      <c r="I74" s="26">
        <v>494</v>
      </c>
      <c r="J74">
        <f t="shared" si="3"/>
        <v>1976</v>
      </c>
    </row>
    <row r="75" spans="1:10" ht="18" customHeight="1">
      <c r="A75" s="90"/>
      <c r="B75" s="6" t="s">
        <v>36</v>
      </c>
      <c r="C75" s="8" t="s">
        <v>8</v>
      </c>
      <c r="D75" s="8">
        <v>8.6</v>
      </c>
      <c r="E75" s="8">
        <v>4</v>
      </c>
      <c r="F75" s="22">
        <v>1</v>
      </c>
      <c r="G75" s="5">
        <f t="shared" si="2"/>
        <v>34.4</v>
      </c>
      <c r="H75" s="5"/>
      <c r="I75" s="26">
        <v>494</v>
      </c>
      <c r="J75">
        <f t="shared" si="3"/>
        <v>1976</v>
      </c>
    </row>
    <row r="76" spans="1:10" ht="18" customHeight="1">
      <c r="A76" s="96" t="s">
        <v>90</v>
      </c>
      <c r="B76" s="6" t="s">
        <v>36</v>
      </c>
      <c r="C76" s="8" t="s">
        <v>12</v>
      </c>
      <c r="D76" s="8">
        <v>108</v>
      </c>
      <c r="E76" s="8">
        <v>3</v>
      </c>
      <c r="F76" s="22">
        <v>0.8</v>
      </c>
      <c r="G76" s="5">
        <f t="shared" si="2"/>
        <v>259.2</v>
      </c>
      <c r="H76" s="5"/>
      <c r="I76" s="26">
        <v>494</v>
      </c>
      <c r="J76">
        <f t="shared" si="3"/>
        <v>1976</v>
      </c>
    </row>
    <row r="77" spans="1:10" ht="18" customHeight="1">
      <c r="A77" s="89"/>
      <c r="B77" s="6" t="s">
        <v>36</v>
      </c>
      <c r="C77" s="8" t="s">
        <v>23</v>
      </c>
      <c r="D77" s="8">
        <v>156</v>
      </c>
      <c r="E77" s="8">
        <v>2</v>
      </c>
      <c r="F77" s="22">
        <v>1.5</v>
      </c>
      <c r="G77" s="5">
        <f t="shared" si="2"/>
        <v>468</v>
      </c>
      <c r="H77" s="5"/>
      <c r="I77" s="26">
        <v>494</v>
      </c>
      <c r="J77">
        <f t="shared" si="3"/>
        <v>1976</v>
      </c>
    </row>
    <row r="78" spans="1:10" ht="18" customHeight="1">
      <c r="A78" s="90"/>
      <c r="B78" s="6" t="s">
        <v>36</v>
      </c>
      <c r="C78" s="8" t="s">
        <v>30</v>
      </c>
      <c r="D78" s="8">
        <v>20</v>
      </c>
      <c r="E78" s="8">
        <v>1</v>
      </c>
      <c r="F78" s="23">
        <v>1.5</v>
      </c>
      <c r="G78" s="5">
        <f t="shared" si="2"/>
        <v>30</v>
      </c>
      <c r="H78" s="5">
        <f>SUM(G70:G78)</f>
        <v>2237</v>
      </c>
      <c r="I78" s="26">
        <v>494</v>
      </c>
      <c r="J78">
        <f t="shared" si="3"/>
        <v>1976</v>
      </c>
    </row>
    <row r="79" spans="1:10" ht="18" customHeight="1">
      <c r="A79" s="91" t="s">
        <v>91</v>
      </c>
      <c r="B79" s="6" t="s">
        <v>37</v>
      </c>
      <c r="C79" s="8" t="s">
        <v>8</v>
      </c>
      <c r="D79" s="8">
        <v>16.8</v>
      </c>
      <c r="E79" s="8">
        <v>6</v>
      </c>
      <c r="F79" s="22">
        <v>1</v>
      </c>
      <c r="G79" s="5">
        <f t="shared" si="2"/>
        <v>100.80000000000001</v>
      </c>
      <c r="H79" s="5"/>
      <c r="I79" s="26">
        <v>1225</v>
      </c>
      <c r="J79">
        <f t="shared" si="3"/>
        <v>4900</v>
      </c>
    </row>
    <row r="80" spans="1:10" ht="18" customHeight="1">
      <c r="A80" s="89"/>
      <c r="B80" s="6" t="s">
        <v>37</v>
      </c>
      <c r="C80" s="8" t="s">
        <v>38</v>
      </c>
      <c r="D80" s="8">
        <v>248</v>
      </c>
      <c r="E80" s="8">
        <v>3</v>
      </c>
      <c r="F80" s="22">
        <v>0.8</v>
      </c>
      <c r="G80" s="5">
        <f t="shared" si="2"/>
        <v>595.2</v>
      </c>
      <c r="H80" s="5"/>
      <c r="I80" s="26">
        <v>1225</v>
      </c>
      <c r="J80">
        <f t="shared" si="3"/>
        <v>4900</v>
      </c>
    </row>
    <row r="81" spans="1:10" ht="18" customHeight="1">
      <c r="A81" s="89"/>
      <c r="B81" s="6" t="s">
        <v>37</v>
      </c>
      <c r="C81" s="8" t="s">
        <v>23</v>
      </c>
      <c r="D81" s="8">
        <v>156</v>
      </c>
      <c r="E81" s="8">
        <v>2</v>
      </c>
      <c r="F81" s="22">
        <v>1.5</v>
      </c>
      <c r="G81" s="5">
        <f t="shared" si="2"/>
        <v>468</v>
      </c>
      <c r="H81" s="5"/>
      <c r="I81" s="26">
        <v>1225</v>
      </c>
      <c r="J81">
        <f t="shared" si="3"/>
        <v>4900</v>
      </c>
    </row>
    <row r="82" spans="1:10" ht="18" customHeight="1">
      <c r="A82" s="89"/>
      <c r="B82" s="6" t="s">
        <v>37</v>
      </c>
      <c r="C82" s="8" t="s">
        <v>30</v>
      </c>
      <c r="D82" s="8">
        <v>21</v>
      </c>
      <c r="E82" s="8">
        <v>2</v>
      </c>
      <c r="F82" s="23">
        <v>1.5</v>
      </c>
      <c r="G82" s="5">
        <f t="shared" si="2"/>
        <v>63</v>
      </c>
      <c r="H82" s="5"/>
      <c r="I82" s="26">
        <v>1225</v>
      </c>
      <c r="J82">
        <f t="shared" si="3"/>
        <v>4900</v>
      </c>
    </row>
    <row r="83" spans="1:10" ht="18" customHeight="1">
      <c r="A83" s="89"/>
      <c r="B83" s="4" t="s">
        <v>46</v>
      </c>
      <c r="C83" s="4" t="s">
        <v>8</v>
      </c>
      <c r="D83" s="4">
        <v>36</v>
      </c>
      <c r="E83" s="4">
        <v>2</v>
      </c>
      <c r="F83" s="22">
        <v>1</v>
      </c>
      <c r="G83" s="5">
        <f t="shared" si="2"/>
        <v>72</v>
      </c>
      <c r="H83" s="5"/>
      <c r="I83" s="26">
        <v>1225</v>
      </c>
      <c r="J83">
        <f t="shared" si="3"/>
        <v>4900</v>
      </c>
    </row>
    <row r="84" spans="1:10" ht="18" customHeight="1">
      <c r="A84" s="89"/>
      <c r="B84" s="4" t="s">
        <v>46</v>
      </c>
      <c r="C84" s="4" t="s">
        <v>10</v>
      </c>
      <c r="D84" s="4">
        <v>239</v>
      </c>
      <c r="E84" s="4">
        <v>3</v>
      </c>
      <c r="F84" s="23">
        <v>1</v>
      </c>
      <c r="G84" s="5">
        <f t="shared" si="2"/>
        <v>717</v>
      </c>
      <c r="H84" s="5"/>
      <c r="I84" s="26">
        <v>1225</v>
      </c>
      <c r="J84">
        <f t="shared" si="3"/>
        <v>4900</v>
      </c>
    </row>
    <row r="85" spans="1:10" ht="18" customHeight="1">
      <c r="A85" s="89"/>
      <c r="B85" s="4" t="s">
        <v>46</v>
      </c>
      <c r="C85" s="4" t="s">
        <v>10</v>
      </c>
      <c r="D85" s="4">
        <v>59</v>
      </c>
      <c r="E85" s="4">
        <v>5</v>
      </c>
      <c r="F85" s="23">
        <v>1</v>
      </c>
      <c r="G85" s="5">
        <f t="shared" si="2"/>
        <v>295</v>
      </c>
      <c r="H85" s="5"/>
      <c r="I85" s="26">
        <v>1225</v>
      </c>
      <c r="J85">
        <f t="shared" si="3"/>
        <v>4900</v>
      </c>
    </row>
    <row r="86" spans="1:10" ht="18" customHeight="1">
      <c r="A86" s="89"/>
      <c r="B86" s="4" t="s">
        <v>46</v>
      </c>
      <c r="C86" s="4" t="s">
        <v>12</v>
      </c>
      <c r="D86" s="4">
        <v>295</v>
      </c>
      <c r="E86" s="4">
        <v>1</v>
      </c>
      <c r="F86" s="22">
        <v>0.8</v>
      </c>
      <c r="G86" s="5">
        <f t="shared" si="2"/>
        <v>236</v>
      </c>
      <c r="H86" s="5"/>
      <c r="I86" s="26">
        <v>1225</v>
      </c>
      <c r="J86">
        <f t="shared" si="3"/>
        <v>4900</v>
      </c>
    </row>
    <row r="87" spans="1:10" ht="18" customHeight="1">
      <c r="A87" s="89"/>
      <c r="B87" s="4" t="s">
        <v>46</v>
      </c>
      <c r="C87" s="4" t="s">
        <v>47</v>
      </c>
      <c r="D87" s="4">
        <v>100</v>
      </c>
      <c r="E87" s="4">
        <v>2</v>
      </c>
      <c r="F87" s="23">
        <v>2</v>
      </c>
      <c r="G87" s="5">
        <f t="shared" si="2"/>
        <v>400</v>
      </c>
      <c r="H87" s="5">
        <f>SUM(G83:G87)</f>
        <v>1720</v>
      </c>
      <c r="I87" s="26">
        <v>1225</v>
      </c>
      <c r="J87">
        <f t="shared" si="3"/>
        <v>4900</v>
      </c>
    </row>
    <row r="88" spans="1:10" ht="18" customHeight="1">
      <c r="A88" s="89"/>
      <c r="B88" s="4" t="s">
        <v>39</v>
      </c>
      <c r="C88" s="4" t="s">
        <v>8</v>
      </c>
      <c r="D88" s="4">
        <v>5</v>
      </c>
      <c r="E88" s="4">
        <v>2</v>
      </c>
      <c r="F88" s="23">
        <v>1</v>
      </c>
      <c r="G88" s="5">
        <f t="shared" si="2"/>
        <v>10</v>
      </c>
      <c r="H88" s="5"/>
      <c r="I88" s="26">
        <v>1225</v>
      </c>
      <c r="J88">
        <f t="shared" si="3"/>
        <v>4900</v>
      </c>
    </row>
    <row r="89" spans="1:10" ht="18" customHeight="1">
      <c r="A89" s="89"/>
      <c r="B89" s="9" t="s">
        <v>39</v>
      </c>
      <c r="C89" s="4" t="s">
        <v>8</v>
      </c>
      <c r="D89" s="4">
        <v>26</v>
      </c>
      <c r="E89" s="4">
        <v>2</v>
      </c>
      <c r="F89" s="22">
        <v>1</v>
      </c>
      <c r="G89" s="5">
        <f t="shared" si="2"/>
        <v>52</v>
      </c>
      <c r="H89" s="5"/>
      <c r="I89" s="26">
        <v>1225</v>
      </c>
      <c r="J89">
        <f t="shared" si="3"/>
        <v>4900</v>
      </c>
    </row>
    <row r="90" spans="1:10" ht="18" customHeight="1">
      <c r="A90" s="89"/>
      <c r="B90" s="4" t="s">
        <v>39</v>
      </c>
      <c r="C90" s="4" t="s">
        <v>9</v>
      </c>
      <c r="D90" s="4">
        <v>35</v>
      </c>
      <c r="E90" s="4">
        <v>1</v>
      </c>
      <c r="F90" s="23">
        <v>0.8</v>
      </c>
      <c r="G90" s="5">
        <f t="shared" si="2"/>
        <v>28</v>
      </c>
      <c r="H90" s="5"/>
      <c r="I90" s="26">
        <v>1225</v>
      </c>
      <c r="J90">
        <f t="shared" si="3"/>
        <v>4900</v>
      </c>
    </row>
    <row r="91" spans="1:10" ht="18" customHeight="1">
      <c r="A91" s="89"/>
      <c r="B91" s="4" t="s">
        <v>39</v>
      </c>
      <c r="C91" s="4" t="s">
        <v>10</v>
      </c>
      <c r="D91" s="4">
        <v>100</v>
      </c>
      <c r="E91" s="4">
        <v>9</v>
      </c>
      <c r="F91" s="23">
        <v>1</v>
      </c>
      <c r="G91" s="5">
        <f t="shared" si="2"/>
        <v>900</v>
      </c>
      <c r="H91" s="5"/>
      <c r="I91" s="26">
        <v>1225</v>
      </c>
      <c r="J91">
        <f t="shared" si="3"/>
        <v>4900</v>
      </c>
    </row>
    <row r="92" spans="1:10" ht="18" customHeight="1">
      <c r="A92" s="89"/>
      <c r="B92" s="4" t="s">
        <v>39</v>
      </c>
      <c r="C92" s="4" t="s">
        <v>11</v>
      </c>
      <c r="D92" s="4">
        <v>12</v>
      </c>
      <c r="E92" s="4">
        <v>1</v>
      </c>
      <c r="F92" s="23">
        <v>1</v>
      </c>
      <c r="G92" s="5">
        <f t="shared" si="2"/>
        <v>12</v>
      </c>
      <c r="H92" s="5"/>
      <c r="I92" s="26">
        <v>1225</v>
      </c>
      <c r="J92">
        <f t="shared" si="3"/>
        <v>4900</v>
      </c>
    </row>
    <row r="93" spans="1:10" ht="18" customHeight="1">
      <c r="A93" s="89"/>
      <c r="B93" s="4" t="s">
        <v>39</v>
      </c>
      <c r="C93" s="4" t="s">
        <v>12</v>
      </c>
      <c r="D93" s="4">
        <v>210</v>
      </c>
      <c r="E93" s="4">
        <v>1</v>
      </c>
      <c r="F93" s="22">
        <v>0.8</v>
      </c>
      <c r="G93" s="5">
        <f t="shared" si="2"/>
        <v>168</v>
      </c>
      <c r="H93" s="5"/>
      <c r="I93" s="26">
        <v>1225</v>
      </c>
      <c r="J93">
        <f t="shared" si="3"/>
        <v>4900</v>
      </c>
    </row>
    <row r="94" spans="1:10" ht="18" customHeight="1">
      <c r="A94" s="90"/>
      <c r="B94" s="4" t="s">
        <v>39</v>
      </c>
      <c r="C94" s="4" t="s">
        <v>40</v>
      </c>
      <c r="D94" s="4">
        <v>180</v>
      </c>
      <c r="E94" s="4">
        <v>2</v>
      </c>
      <c r="F94" s="23">
        <v>1.5</v>
      </c>
      <c r="G94" s="5">
        <f t="shared" si="2"/>
        <v>540</v>
      </c>
      <c r="H94" s="5">
        <f>SUM(G79:G94)</f>
        <v>4657</v>
      </c>
      <c r="I94" s="26">
        <v>1225</v>
      </c>
      <c r="J94">
        <f t="shared" si="3"/>
        <v>4900</v>
      </c>
    </row>
    <row r="95" spans="1:10" ht="18" customHeight="1">
      <c r="A95" s="91" t="s">
        <v>92</v>
      </c>
      <c r="B95" s="4" t="s">
        <v>41</v>
      </c>
      <c r="C95" s="4" t="s">
        <v>8</v>
      </c>
      <c r="D95" s="4">
        <v>26</v>
      </c>
      <c r="E95" s="4">
        <v>2</v>
      </c>
      <c r="F95" s="22">
        <v>1</v>
      </c>
      <c r="G95" s="5">
        <f t="shared" si="2"/>
        <v>52</v>
      </c>
      <c r="H95" s="5"/>
      <c r="I95" s="26">
        <v>649</v>
      </c>
      <c r="J95">
        <f t="shared" si="3"/>
        <v>2596</v>
      </c>
    </row>
    <row r="96" spans="1:10" ht="18" customHeight="1">
      <c r="A96" s="89"/>
      <c r="B96" s="4" t="s">
        <v>41</v>
      </c>
      <c r="C96" s="4" t="s">
        <v>9</v>
      </c>
      <c r="D96" s="4">
        <v>35</v>
      </c>
      <c r="E96" s="4">
        <v>1</v>
      </c>
      <c r="F96" s="23">
        <v>0.8</v>
      </c>
      <c r="G96" s="5">
        <f t="shared" si="2"/>
        <v>28</v>
      </c>
      <c r="H96" s="5"/>
      <c r="I96" s="26">
        <v>649</v>
      </c>
      <c r="J96">
        <f t="shared" si="3"/>
        <v>2596</v>
      </c>
    </row>
    <row r="97" spans="1:10" ht="18" customHeight="1">
      <c r="A97" s="89"/>
      <c r="B97" s="4" t="s">
        <v>41</v>
      </c>
      <c r="C97" s="4" t="s">
        <v>12</v>
      </c>
      <c r="D97" s="4">
        <v>210</v>
      </c>
      <c r="E97" s="4">
        <v>1</v>
      </c>
      <c r="F97" s="22">
        <v>0.8</v>
      </c>
      <c r="G97" s="5">
        <f t="shared" si="2"/>
        <v>168</v>
      </c>
      <c r="H97" s="5"/>
      <c r="I97" s="26">
        <v>649</v>
      </c>
      <c r="J97">
        <f t="shared" si="3"/>
        <v>2596</v>
      </c>
    </row>
    <row r="98" spans="1:10" ht="18" customHeight="1">
      <c r="A98" s="89"/>
      <c r="B98" s="4" t="s">
        <v>41</v>
      </c>
      <c r="C98" s="4" t="s">
        <v>13</v>
      </c>
      <c r="D98" s="4">
        <v>23</v>
      </c>
      <c r="E98" s="4">
        <v>1</v>
      </c>
      <c r="F98" s="23">
        <v>0.8</v>
      </c>
      <c r="G98" s="5">
        <f t="shared" si="2"/>
        <v>18.400000000000002</v>
      </c>
      <c r="H98" s="5"/>
      <c r="I98" s="26">
        <v>649</v>
      </c>
      <c r="J98">
        <f t="shared" si="3"/>
        <v>2596</v>
      </c>
    </row>
    <row r="99" spans="1:10" ht="18" customHeight="1">
      <c r="A99" s="89"/>
      <c r="B99" s="4" t="s">
        <v>41</v>
      </c>
      <c r="C99" s="4" t="s">
        <v>42</v>
      </c>
      <c r="D99" s="4">
        <v>180</v>
      </c>
      <c r="E99" s="4">
        <v>2</v>
      </c>
      <c r="F99" s="22">
        <v>1.5</v>
      </c>
      <c r="G99" s="5">
        <f t="shared" si="2"/>
        <v>540</v>
      </c>
      <c r="H99" s="5"/>
      <c r="I99" s="26">
        <v>649</v>
      </c>
      <c r="J99">
        <f t="shared" si="3"/>
        <v>2596</v>
      </c>
    </row>
    <row r="100" spans="1:10" ht="18" customHeight="1">
      <c r="A100" s="89"/>
      <c r="B100" s="4" t="s">
        <v>43</v>
      </c>
      <c r="C100" s="4" t="s">
        <v>8</v>
      </c>
      <c r="D100" s="4">
        <v>5</v>
      </c>
      <c r="E100" s="4">
        <v>2</v>
      </c>
      <c r="F100" s="23">
        <v>1</v>
      </c>
      <c r="G100" s="5">
        <f t="shared" si="2"/>
        <v>10</v>
      </c>
      <c r="H100" s="5"/>
      <c r="I100" s="26">
        <v>649</v>
      </c>
      <c r="J100">
        <f t="shared" si="3"/>
        <v>2596</v>
      </c>
    </row>
    <row r="101" spans="1:10" ht="18" customHeight="1">
      <c r="A101" s="89"/>
      <c r="B101" s="4" t="s">
        <v>43</v>
      </c>
      <c r="C101" s="4" t="s">
        <v>8</v>
      </c>
      <c r="D101" s="4">
        <v>26</v>
      </c>
      <c r="E101" s="4">
        <v>2</v>
      </c>
      <c r="F101" s="22">
        <v>1</v>
      </c>
      <c r="G101" s="5">
        <f t="shared" si="2"/>
        <v>52</v>
      </c>
      <c r="H101" s="5"/>
      <c r="I101" s="26">
        <v>649</v>
      </c>
      <c r="J101">
        <f t="shared" si="3"/>
        <v>2596</v>
      </c>
    </row>
    <row r="102" spans="1:10" ht="18" customHeight="1">
      <c r="A102" s="89"/>
      <c r="B102" s="4" t="s">
        <v>43</v>
      </c>
      <c r="C102" s="4" t="s">
        <v>9</v>
      </c>
      <c r="D102" s="4">
        <v>35</v>
      </c>
      <c r="E102" s="4">
        <v>1</v>
      </c>
      <c r="F102" s="23">
        <v>0.8</v>
      </c>
      <c r="G102" s="5">
        <f t="shared" si="2"/>
        <v>28</v>
      </c>
      <c r="H102" s="5"/>
      <c r="I102" s="26">
        <v>649</v>
      </c>
      <c r="J102">
        <f t="shared" si="3"/>
        <v>2596</v>
      </c>
    </row>
    <row r="103" spans="1:10" ht="18" customHeight="1">
      <c r="A103" s="89"/>
      <c r="B103" s="4" t="s">
        <v>43</v>
      </c>
      <c r="C103" s="4" t="s">
        <v>10</v>
      </c>
      <c r="D103" s="4">
        <v>100</v>
      </c>
      <c r="E103" s="4">
        <v>9</v>
      </c>
      <c r="F103" s="23">
        <v>1</v>
      </c>
      <c r="G103" s="5">
        <f t="shared" si="2"/>
        <v>900</v>
      </c>
      <c r="H103" s="5"/>
      <c r="I103" s="26">
        <v>649</v>
      </c>
      <c r="J103">
        <f t="shared" si="3"/>
        <v>2596</v>
      </c>
    </row>
    <row r="104" spans="1:10" ht="18" customHeight="1">
      <c r="A104" s="89"/>
      <c r="B104" s="4" t="s">
        <v>43</v>
      </c>
      <c r="C104" s="4" t="s">
        <v>11</v>
      </c>
      <c r="D104" s="4">
        <v>12</v>
      </c>
      <c r="E104" s="4">
        <v>1</v>
      </c>
      <c r="F104" s="23">
        <v>1</v>
      </c>
      <c r="G104" s="5">
        <f t="shared" si="2"/>
        <v>12</v>
      </c>
      <c r="H104" s="5"/>
      <c r="I104" s="26">
        <v>649</v>
      </c>
      <c r="J104">
        <f t="shared" si="3"/>
        <v>2596</v>
      </c>
    </row>
    <row r="105" spans="1:10" ht="18" customHeight="1">
      <c r="A105" s="89"/>
      <c r="B105" s="4" t="s">
        <v>43</v>
      </c>
      <c r="C105" s="4" t="s">
        <v>12</v>
      </c>
      <c r="D105" s="4">
        <v>210</v>
      </c>
      <c r="E105" s="4">
        <v>1</v>
      </c>
      <c r="F105" s="22">
        <v>0.8</v>
      </c>
      <c r="G105" s="5">
        <f t="shared" si="2"/>
        <v>168</v>
      </c>
      <c r="H105" s="5"/>
      <c r="I105" s="26">
        <v>649</v>
      </c>
      <c r="J105">
        <f t="shared" si="3"/>
        <v>2596</v>
      </c>
    </row>
    <row r="106" spans="1:10" ht="18" customHeight="1">
      <c r="A106" s="89"/>
      <c r="B106" s="4" t="s">
        <v>43</v>
      </c>
      <c r="C106" s="4" t="s">
        <v>13</v>
      </c>
      <c r="D106" s="4">
        <v>23</v>
      </c>
      <c r="E106" s="4">
        <v>1</v>
      </c>
      <c r="F106" s="23">
        <v>0.8</v>
      </c>
      <c r="G106" s="5">
        <f t="shared" si="2"/>
        <v>18.400000000000002</v>
      </c>
      <c r="H106" s="5"/>
      <c r="I106" s="26">
        <v>649</v>
      </c>
      <c r="J106">
        <f t="shared" si="3"/>
        <v>2596</v>
      </c>
    </row>
    <row r="107" spans="1:10" ht="18" customHeight="1">
      <c r="A107" s="90"/>
      <c r="B107" s="4" t="s">
        <v>43</v>
      </c>
      <c r="C107" s="4" t="s">
        <v>44</v>
      </c>
      <c r="D107" s="4">
        <v>180</v>
      </c>
      <c r="E107" s="4">
        <v>2</v>
      </c>
      <c r="F107" s="23">
        <v>1.5</v>
      </c>
      <c r="G107" s="5">
        <f t="shared" si="2"/>
        <v>540</v>
      </c>
      <c r="H107" s="5">
        <f>SUM(G95:G107)</f>
        <v>2534.8</v>
      </c>
      <c r="I107" s="26">
        <v>649</v>
      </c>
      <c r="J107">
        <f t="shared" si="3"/>
        <v>2596</v>
      </c>
    </row>
    <row r="108" spans="1:10" ht="18" customHeight="1">
      <c r="A108" s="91" t="s">
        <v>67</v>
      </c>
      <c r="B108" s="6" t="s">
        <v>45</v>
      </c>
      <c r="C108" s="8" t="s">
        <v>8</v>
      </c>
      <c r="D108" s="8">
        <v>17.4</v>
      </c>
      <c r="E108" s="8">
        <v>6</v>
      </c>
      <c r="F108" s="22">
        <v>1</v>
      </c>
      <c r="G108" s="5">
        <f t="shared" si="2"/>
        <v>104.39999999999999</v>
      </c>
      <c r="H108" s="5"/>
      <c r="I108" s="26">
        <v>726</v>
      </c>
      <c r="J108">
        <f t="shared" si="3"/>
        <v>2904</v>
      </c>
    </row>
    <row r="109" spans="1:10" ht="18" customHeight="1">
      <c r="A109" s="89"/>
      <c r="B109" s="6" t="s">
        <v>45</v>
      </c>
      <c r="C109" s="8" t="s">
        <v>10</v>
      </c>
      <c r="D109" s="8">
        <v>83</v>
      </c>
      <c r="E109" s="8">
        <v>4</v>
      </c>
      <c r="F109" s="23">
        <v>1</v>
      </c>
      <c r="G109" s="5">
        <f t="shared" si="2"/>
        <v>332</v>
      </c>
      <c r="H109" s="5"/>
      <c r="I109" s="26">
        <v>726</v>
      </c>
      <c r="J109">
        <f t="shared" si="3"/>
        <v>2904</v>
      </c>
    </row>
    <row r="110" spans="1:10" ht="18" customHeight="1">
      <c r="A110" s="89"/>
      <c r="B110" s="6" t="s">
        <v>45</v>
      </c>
      <c r="C110" s="8" t="s">
        <v>12</v>
      </c>
      <c r="D110" s="8">
        <v>180</v>
      </c>
      <c r="E110" s="8">
        <v>3</v>
      </c>
      <c r="F110" s="22">
        <v>0.8</v>
      </c>
      <c r="G110" s="5">
        <f t="shared" si="2"/>
        <v>432</v>
      </c>
      <c r="H110" s="5"/>
      <c r="I110" s="26">
        <v>726</v>
      </c>
      <c r="J110">
        <f t="shared" si="3"/>
        <v>2904</v>
      </c>
    </row>
    <row r="111" spans="1:10" ht="18" customHeight="1">
      <c r="A111" s="89"/>
      <c r="B111" s="6" t="s">
        <v>45</v>
      </c>
      <c r="C111" s="8" t="s">
        <v>23</v>
      </c>
      <c r="D111" s="8">
        <v>150</v>
      </c>
      <c r="E111" s="8">
        <v>1</v>
      </c>
      <c r="F111" s="22">
        <v>1.5</v>
      </c>
      <c r="G111" s="5">
        <f t="shared" si="2"/>
        <v>225</v>
      </c>
      <c r="H111" s="5"/>
      <c r="I111" s="26">
        <v>726</v>
      </c>
      <c r="J111">
        <f t="shared" si="3"/>
        <v>2904</v>
      </c>
    </row>
    <row r="112" spans="1:10" ht="18" customHeight="1">
      <c r="A112" s="90"/>
      <c r="B112" s="6" t="s">
        <v>45</v>
      </c>
      <c r="C112" s="8" t="s">
        <v>30</v>
      </c>
      <c r="D112" s="8">
        <v>28</v>
      </c>
      <c r="E112" s="8">
        <v>1</v>
      </c>
      <c r="F112" s="23">
        <v>1.5</v>
      </c>
      <c r="G112" s="5">
        <f t="shared" si="2"/>
        <v>42</v>
      </c>
      <c r="H112" s="5"/>
      <c r="I112" s="26">
        <v>726</v>
      </c>
      <c r="J112">
        <f t="shared" si="3"/>
        <v>2904</v>
      </c>
    </row>
    <row r="113" spans="1:10" ht="18" customHeight="1">
      <c r="A113" s="88" t="s">
        <v>97</v>
      </c>
      <c r="B113" s="4" t="s">
        <v>48</v>
      </c>
      <c r="C113" s="4" t="s">
        <v>8</v>
      </c>
      <c r="D113" s="4">
        <v>5</v>
      </c>
      <c r="E113" s="4">
        <v>2</v>
      </c>
      <c r="F113" s="23">
        <v>1</v>
      </c>
      <c r="G113" s="5">
        <f t="shared" si="2"/>
        <v>10</v>
      </c>
      <c r="H113" s="5"/>
      <c r="I113" s="26">
        <v>769</v>
      </c>
      <c r="J113">
        <f t="shared" si="3"/>
        <v>3076</v>
      </c>
    </row>
    <row r="114" spans="1:10" ht="18" customHeight="1">
      <c r="A114" s="89"/>
      <c r="B114" s="4" t="s">
        <v>48</v>
      </c>
      <c r="C114" s="4" t="s">
        <v>8</v>
      </c>
      <c r="D114" s="4">
        <v>26</v>
      </c>
      <c r="E114" s="4">
        <v>2</v>
      </c>
      <c r="F114" s="22">
        <v>1</v>
      </c>
      <c r="G114" s="5">
        <f t="shared" si="2"/>
        <v>52</v>
      </c>
      <c r="H114" s="5"/>
      <c r="I114" s="26">
        <v>769</v>
      </c>
      <c r="J114">
        <f t="shared" si="3"/>
        <v>3076</v>
      </c>
    </row>
    <row r="115" spans="1:10" ht="18" customHeight="1">
      <c r="A115" s="89"/>
      <c r="B115" s="4" t="s">
        <v>48</v>
      </c>
      <c r="C115" s="4" t="s">
        <v>9</v>
      </c>
      <c r="D115" s="4">
        <v>35</v>
      </c>
      <c r="E115" s="4">
        <v>1</v>
      </c>
      <c r="F115" s="23">
        <v>0.8</v>
      </c>
      <c r="G115" s="5">
        <f t="shared" si="2"/>
        <v>28</v>
      </c>
      <c r="H115" s="5"/>
      <c r="I115" s="26">
        <v>769</v>
      </c>
      <c r="J115">
        <f t="shared" si="3"/>
        <v>3076</v>
      </c>
    </row>
    <row r="116" spans="1:10" ht="18" customHeight="1">
      <c r="A116" s="89"/>
      <c r="B116" s="4" t="s">
        <v>48</v>
      </c>
      <c r="C116" s="4" t="s">
        <v>10</v>
      </c>
      <c r="D116" s="4">
        <v>100</v>
      </c>
      <c r="E116" s="4">
        <v>9</v>
      </c>
      <c r="F116" s="23">
        <v>1</v>
      </c>
      <c r="G116" s="5">
        <f t="shared" si="2"/>
        <v>900</v>
      </c>
      <c r="H116" s="5"/>
      <c r="I116" s="26">
        <v>769</v>
      </c>
      <c r="J116">
        <f t="shared" si="3"/>
        <v>3076</v>
      </c>
    </row>
    <row r="117" spans="1:10" ht="18" customHeight="1">
      <c r="A117" s="89"/>
      <c r="B117" s="4" t="s">
        <v>48</v>
      </c>
      <c r="C117" s="4" t="s">
        <v>11</v>
      </c>
      <c r="D117" s="4">
        <v>12</v>
      </c>
      <c r="E117" s="4">
        <v>1</v>
      </c>
      <c r="F117" s="23">
        <v>1</v>
      </c>
      <c r="G117" s="5">
        <f t="shared" si="2"/>
        <v>12</v>
      </c>
      <c r="H117" s="5"/>
      <c r="I117" s="26">
        <v>769</v>
      </c>
      <c r="J117">
        <f t="shared" si="3"/>
        <v>3076</v>
      </c>
    </row>
    <row r="118" spans="1:10" ht="18" customHeight="1">
      <c r="A118" s="89"/>
      <c r="B118" s="4" t="s">
        <v>48</v>
      </c>
      <c r="C118" s="4" t="s">
        <v>12</v>
      </c>
      <c r="D118" s="4">
        <v>210</v>
      </c>
      <c r="E118" s="4">
        <v>1</v>
      </c>
      <c r="F118" s="22">
        <v>0.8</v>
      </c>
      <c r="G118" s="5">
        <f t="shared" si="2"/>
        <v>168</v>
      </c>
      <c r="H118" s="5"/>
      <c r="I118" s="26">
        <v>769</v>
      </c>
      <c r="J118">
        <f t="shared" si="3"/>
        <v>3076</v>
      </c>
    </row>
    <row r="119" spans="1:10" ht="18" customHeight="1">
      <c r="A119" s="89"/>
      <c r="B119" s="4" t="s">
        <v>48</v>
      </c>
      <c r="C119" s="4" t="s">
        <v>13</v>
      </c>
      <c r="D119" s="4">
        <v>23</v>
      </c>
      <c r="E119" s="4">
        <v>1</v>
      </c>
      <c r="F119" s="23">
        <v>0.8</v>
      </c>
      <c r="G119" s="5">
        <f t="shared" si="2"/>
        <v>18.400000000000002</v>
      </c>
      <c r="H119" s="5"/>
      <c r="I119" s="26">
        <v>769</v>
      </c>
      <c r="J119">
        <f t="shared" si="3"/>
        <v>3076</v>
      </c>
    </row>
    <row r="120" spans="1:10" ht="18" customHeight="1">
      <c r="A120" s="90"/>
      <c r="B120" s="4" t="s">
        <v>48</v>
      </c>
      <c r="C120" s="4" t="s">
        <v>49</v>
      </c>
      <c r="D120" s="4">
        <v>180</v>
      </c>
      <c r="E120" s="4">
        <v>2</v>
      </c>
      <c r="F120" s="23">
        <v>1.5</v>
      </c>
      <c r="G120" s="5">
        <f t="shared" si="2"/>
        <v>540</v>
      </c>
      <c r="H120" s="5">
        <f>SUM(G113:G120)</f>
        <v>1728.4</v>
      </c>
      <c r="I120" s="26">
        <v>769</v>
      </c>
      <c r="J120">
        <f t="shared" si="3"/>
        <v>3076</v>
      </c>
    </row>
    <row r="121" spans="1:10" ht="18" customHeight="1">
      <c r="A121" s="91" t="s">
        <v>69</v>
      </c>
      <c r="B121" s="4" t="s">
        <v>50</v>
      </c>
      <c r="C121" s="4" t="s">
        <v>8</v>
      </c>
      <c r="D121" s="4">
        <v>26</v>
      </c>
      <c r="E121" s="4">
        <v>2</v>
      </c>
      <c r="F121" s="22">
        <v>1</v>
      </c>
      <c r="G121" s="5">
        <f t="shared" si="2"/>
        <v>52</v>
      </c>
      <c r="H121" s="5"/>
      <c r="I121" s="26">
        <v>100</v>
      </c>
      <c r="J121">
        <f t="shared" si="3"/>
        <v>400</v>
      </c>
    </row>
    <row r="122" spans="1:10" ht="18" customHeight="1">
      <c r="A122" s="89"/>
      <c r="B122" s="4" t="s">
        <v>50</v>
      </c>
      <c r="C122" s="4" t="s">
        <v>9</v>
      </c>
      <c r="D122" s="4">
        <v>35</v>
      </c>
      <c r="E122" s="4">
        <v>1</v>
      </c>
      <c r="F122" s="23">
        <v>0.8</v>
      </c>
      <c r="G122" s="5">
        <f t="shared" si="2"/>
        <v>28</v>
      </c>
      <c r="H122" s="5"/>
      <c r="I122" s="26">
        <v>100</v>
      </c>
      <c r="J122">
        <f t="shared" si="3"/>
        <v>400</v>
      </c>
    </row>
    <row r="123" spans="1:10" ht="18" customHeight="1">
      <c r="A123" s="89"/>
      <c r="B123" s="4" t="s">
        <v>50</v>
      </c>
      <c r="C123" s="4" t="s">
        <v>12</v>
      </c>
      <c r="D123" s="4">
        <v>210</v>
      </c>
      <c r="E123" s="4">
        <v>1</v>
      </c>
      <c r="F123" s="22">
        <v>0.8</v>
      </c>
      <c r="G123" s="5">
        <f t="shared" si="2"/>
        <v>168</v>
      </c>
      <c r="H123" s="5"/>
      <c r="I123" s="26">
        <v>100</v>
      </c>
      <c r="J123">
        <f t="shared" si="3"/>
        <v>400</v>
      </c>
    </row>
    <row r="124" spans="1:10" ht="18" customHeight="1">
      <c r="A124" s="89"/>
      <c r="B124" s="4" t="s">
        <v>50</v>
      </c>
      <c r="C124" s="4" t="s">
        <v>13</v>
      </c>
      <c r="D124" s="4">
        <v>23</v>
      </c>
      <c r="E124" s="4">
        <v>1</v>
      </c>
      <c r="F124" s="23">
        <v>0.8</v>
      </c>
      <c r="G124" s="5">
        <f t="shared" si="2"/>
        <v>18.400000000000002</v>
      </c>
      <c r="H124" s="5"/>
      <c r="I124" s="26">
        <v>100</v>
      </c>
      <c r="J124">
        <f t="shared" si="3"/>
        <v>400</v>
      </c>
    </row>
    <row r="125" spans="1:10" ht="18" customHeight="1">
      <c r="A125" s="90"/>
      <c r="B125" s="4" t="s">
        <v>50</v>
      </c>
      <c r="C125" s="4" t="s">
        <v>51</v>
      </c>
      <c r="D125" s="4">
        <v>180</v>
      </c>
      <c r="E125" s="4">
        <v>2</v>
      </c>
      <c r="F125" s="22">
        <v>1.5</v>
      </c>
      <c r="G125" s="5">
        <f t="shared" si="2"/>
        <v>540</v>
      </c>
      <c r="H125" s="5">
        <f>SUM(G121:G125)</f>
        <v>806.4</v>
      </c>
      <c r="I125" s="26">
        <v>100</v>
      </c>
      <c r="J125">
        <f t="shared" si="3"/>
        <v>400</v>
      </c>
    </row>
    <row r="126" spans="1:10" ht="18" customHeight="1">
      <c r="A126" s="88" t="s">
        <v>98</v>
      </c>
      <c r="B126" s="4" t="s">
        <v>52</v>
      </c>
      <c r="C126" s="4" t="s">
        <v>8</v>
      </c>
      <c r="D126" s="4">
        <v>26</v>
      </c>
      <c r="E126" s="4">
        <v>2</v>
      </c>
      <c r="F126" s="22">
        <v>1</v>
      </c>
      <c r="G126" s="5">
        <f t="shared" si="2"/>
        <v>52</v>
      </c>
      <c r="H126" s="5"/>
      <c r="I126" s="26">
        <v>205</v>
      </c>
      <c r="J126">
        <f t="shared" si="3"/>
        <v>820</v>
      </c>
    </row>
    <row r="127" spans="1:10" ht="18" customHeight="1">
      <c r="A127" s="89"/>
      <c r="B127" s="4" t="s">
        <v>52</v>
      </c>
      <c r="C127" s="4" t="s">
        <v>9</v>
      </c>
      <c r="D127" s="4">
        <v>35</v>
      </c>
      <c r="E127" s="4">
        <v>1</v>
      </c>
      <c r="F127" s="23">
        <v>0.8</v>
      </c>
      <c r="G127" s="5">
        <f t="shared" si="2"/>
        <v>28</v>
      </c>
      <c r="H127" s="5"/>
      <c r="I127" s="26">
        <v>205</v>
      </c>
      <c r="J127">
        <f t="shared" si="3"/>
        <v>820</v>
      </c>
    </row>
    <row r="128" spans="1:10" ht="18" customHeight="1">
      <c r="A128" s="89"/>
      <c r="B128" s="4" t="s">
        <v>52</v>
      </c>
      <c r="C128" s="4" t="s">
        <v>12</v>
      </c>
      <c r="D128" s="4">
        <v>210</v>
      </c>
      <c r="E128" s="4">
        <v>2</v>
      </c>
      <c r="F128" s="22">
        <v>0.8</v>
      </c>
      <c r="G128" s="5">
        <f t="shared" si="2"/>
        <v>336</v>
      </c>
      <c r="H128" s="5"/>
      <c r="I128" s="26">
        <v>205</v>
      </c>
      <c r="J128">
        <f t="shared" si="3"/>
        <v>820</v>
      </c>
    </row>
    <row r="129" spans="1:10" ht="18" customHeight="1">
      <c r="A129" s="89"/>
      <c r="B129" s="4" t="s">
        <v>52</v>
      </c>
      <c r="C129" s="4" t="s">
        <v>53</v>
      </c>
      <c r="D129" s="4">
        <v>180</v>
      </c>
      <c r="E129" s="4">
        <v>2</v>
      </c>
      <c r="F129" s="22">
        <v>1.5</v>
      </c>
      <c r="G129" s="5">
        <f t="shared" si="2"/>
        <v>540</v>
      </c>
      <c r="H129" s="5"/>
      <c r="I129" s="26">
        <v>205</v>
      </c>
      <c r="J129">
        <f t="shared" si="3"/>
        <v>820</v>
      </c>
    </row>
    <row r="130" spans="1:10" ht="18" customHeight="1">
      <c r="A130" s="90"/>
      <c r="B130" s="4" t="s">
        <v>52</v>
      </c>
      <c r="C130" s="4" t="s">
        <v>13</v>
      </c>
      <c r="D130" s="4">
        <v>23</v>
      </c>
      <c r="E130" s="4">
        <v>1</v>
      </c>
      <c r="F130" s="23">
        <v>0.8</v>
      </c>
      <c r="G130" s="5">
        <f t="shared" si="2"/>
        <v>18.400000000000002</v>
      </c>
      <c r="H130" s="5">
        <f>SUM(G126:G130)</f>
        <v>974.4</v>
      </c>
      <c r="I130" s="26">
        <v>205</v>
      </c>
      <c r="J130">
        <f t="shared" si="3"/>
        <v>820</v>
      </c>
    </row>
    <row r="131" spans="1:10" ht="18" customHeight="1">
      <c r="A131" s="88" t="s">
        <v>99</v>
      </c>
      <c r="B131" s="4" t="s">
        <v>54</v>
      </c>
      <c r="C131" s="4" t="s">
        <v>8</v>
      </c>
      <c r="D131" s="4">
        <v>36</v>
      </c>
      <c r="E131" s="4">
        <v>2</v>
      </c>
      <c r="F131" s="22">
        <v>1</v>
      </c>
      <c r="G131" s="5">
        <f t="shared" si="2"/>
        <v>72</v>
      </c>
      <c r="H131" s="5"/>
      <c r="I131" s="26">
        <v>536</v>
      </c>
      <c r="J131">
        <f t="shared" si="3"/>
        <v>2144</v>
      </c>
    </row>
    <row r="132" spans="1:10" ht="18" customHeight="1">
      <c r="A132" s="89"/>
      <c r="B132" s="4" t="s">
        <v>54</v>
      </c>
      <c r="C132" s="4" t="s">
        <v>10</v>
      </c>
      <c r="D132" s="4">
        <f>717/3</f>
        <v>239</v>
      </c>
      <c r="E132" s="4">
        <v>3</v>
      </c>
      <c r="F132" s="23">
        <v>1</v>
      </c>
      <c r="G132" s="5">
        <f t="shared" si="2"/>
        <v>717</v>
      </c>
      <c r="H132" s="5"/>
      <c r="I132" s="26">
        <v>536</v>
      </c>
      <c r="J132">
        <f t="shared" si="3"/>
        <v>2144</v>
      </c>
    </row>
    <row r="133" spans="1:10" ht="18" customHeight="1">
      <c r="A133" s="89"/>
      <c r="B133" s="4" t="s">
        <v>54</v>
      </c>
      <c r="C133" s="4" t="s">
        <v>12</v>
      </c>
      <c r="D133" s="4">
        <v>303</v>
      </c>
      <c r="E133" s="4">
        <v>1</v>
      </c>
      <c r="F133" s="22">
        <v>0.8</v>
      </c>
      <c r="G133" s="5">
        <f aca="true" t="shared" si="4" ref="G133:G139">D133*E133*F133</f>
        <v>242.4</v>
      </c>
      <c r="H133" s="5"/>
      <c r="I133" s="26">
        <v>536</v>
      </c>
      <c r="J133">
        <f t="shared" si="3"/>
        <v>2144</v>
      </c>
    </row>
    <row r="134" spans="1:10" ht="18" customHeight="1">
      <c r="A134" s="89"/>
      <c r="B134" s="4" t="s">
        <v>54</v>
      </c>
      <c r="C134" s="4" t="s">
        <v>28</v>
      </c>
      <c r="D134" s="4">
        <v>622</v>
      </c>
      <c r="E134" s="4">
        <v>1</v>
      </c>
      <c r="F134" s="23">
        <v>1.3</v>
      </c>
      <c r="G134" s="5">
        <f t="shared" si="4"/>
        <v>808.6</v>
      </c>
      <c r="H134" s="5"/>
      <c r="I134" s="26">
        <v>536</v>
      </c>
      <c r="J134">
        <f aca="true" t="shared" si="5" ref="J134:J139">I134*4</f>
        <v>2144</v>
      </c>
    </row>
    <row r="135" spans="1:10" ht="18" customHeight="1">
      <c r="A135" s="89"/>
      <c r="B135" s="4" t="s">
        <v>55</v>
      </c>
      <c r="C135" s="4" t="s">
        <v>8</v>
      </c>
      <c r="D135" s="4">
        <v>26</v>
      </c>
      <c r="E135" s="4">
        <v>2</v>
      </c>
      <c r="F135" s="22">
        <v>1</v>
      </c>
      <c r="G135" s="5">
        <f t="shared" si="4"/>
        <v>52</v>
      </c>
      <c r="H135" s="5"/>
      <c r="I135" s="12">
        <v>536</v>
      </c>
      <c r="J135">
        <f t="shared" si="5"/>
        <v>2144</v>
      </c>
    </row>
    <row r="136" spans="1:10" ht="18" customHeight="1">
      <c r="A136" s="89"/>
      <c r="B136" s="4" t="s">
        <v>55</v>
      </c>
      <c r="C136" s="4" t="s">
        <v>9</v>
      </c>
      <c r="D136" s="4">
        <v>35</v>
      </c>
      <c r="E136" s="4">
        <v>1</v>
      </c>
      <c r="F136" s="23">
        <v>0.8</v>
      </c>
      <c r="G136" s="5">
        <f t="shared" si="4"/>
        <v>28</v>
      </c>
      <c r="H136" s="5"/>
      <c r="I136" s="12">
        <v>536</v>
      </c>
      <c r="J136">
        <f t="shared" si="5"/>
        <v>2144</v>
      </c>
    </row>
    <row r="137" spans="1:10" ht="18" customHeight="1">
      <c r="A137" s="89"/>
      <c r="B137" s="4" t="s">
        <v>55</v>
      </c>
      <c r="C137" s="4" t="s">
        <v>12</v>
      </c>
      <c r="D137" s="4">
        <v>210</v>
      </c>
      <c r="E137" s="4">
        <v>1</v>
      </c>
      <c r="F137" s="22">
        <v>0.8</v>
      </c>
      <c r="G137" s="5">
        <f t="shared" si="4"/>
        <v>168</v>
      </c>
      <c r="H137" s="5"/>
      <c r="I137" s="12">
        <v>536</v>
      </c>
      <c r="J137">
        <f t="shared" si="5"/>
        <v>2144</v>
      </c>
    </row>
    <row r="138" spans="1:10" ht="18" customHeight="1">
      <c r="A138" s="89"/>
      <c r="B138" s="4" t="s">
        <v>55</v>
      </c>
      <c r="C138" s="4" t="s">
        <v>13</v>
      </c>
      <c r="D138" s="4">
        <v>23</v>
      </c>
      <c r="E138" s="4">
        <v>1</v>
      </c>
      <c r="F138" s="23">
        <v>0.8</v>
      </c>
      <c r="G138" s="5">
        <f t="shared" si="4"/>
        <v>18.400000000000002</v>
      </c>
      <c r="H138" s="5"/>
      <c r="I138" s="12">
        <v>536</v>
      </c>
      <c r="J138">
        <f t="shared" si="5"/>
        <v>2144</v>
      </c>
    </row>
    <row r="139" spans="1:10" ht="18" customHeight="1">
      <c r="A139" s="90"/>
      <c r="B139" s="4" t="s">
        <v>55</v>
      </c>
      <c r="C139" s="4" t="s">
        <v>56</v>
      </c>
      <c r="D139" s="4">
        <v>180</v>
      </c>
      <c r="E139" s="4">
        <v>2</v>
      </c>
      <c r="F139" s="22">
        <v>1.5</v>
      </c>
      <c r="G139" s="5">
        <f t="shared" si="4"/>
        <v>540</v>
      </c>
      <c r="H139" s="5">
        <f>SUM(G131:G139)</f>
        <v>2646.4</v>
      </c>
      <c r="I139" s="12">
        <v>536</v>
      </c>
      <c r="J139">
        <f t="shared" si="5"/>
        <v>2144</v>
      </c>
    </row>
    <row r="140" spans="7:8" ht="14.25">
      <c r="G140" s="28"/>
      <c r="H140" s="27"/>
    </row>
  </sheetData>
  <sheetProtection/>
  <mergeCells count="17">
    <mergeCell ref="A113:A120"/>
    <mergeCell ref="A121:A125"/>
    <mergeCell ref="A126:A130"/>
    <mergeCell ref="A131:A139"/>
    <mergeCell ref="A1:H3"/>
    <mergeCell ref="A32:A38"/>
    <mergeCell ref="A39:A40"/>
    <mergeCell ref="A70:A75"/>
    <mergeCell ref="A76:A78"/>
    <mergeCell ref="A41:A52"/>
    <mergeCell ref="A53:A69"/>
    <mergeCell ref="A79:A94"/>
    <mergeCell ref="A95:A107"/>
    <mergeCell ref="A108:A112"/>
    <mergeCell ref="A5:A9"/>
    <mergeCell ref="A10:A17"/>
    <mergeCell ref="A18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4" sqref="A4:F34"/>
    </sheetView>
  </sheetViews>
  <sheetFormatPr defaultColWidth="9.00390625" defaultRowHeight="14.25"/>
  <cols>
    <col min="1" max="1" width="20.625" style="0" customWidth="1"/>
    <col min="2" max="2" width="13.50390625" style="0" customWidth="1"/>
    <col min="3" max="3" width="9.875" style="1" customWidth="1"/>
    <col min="4" max="4" width="10.50390625" style="1" customWidth="1"/>
    <col min="5" max="5" width="15.375" style="1" customWidth="1"/>
    <col min="6" max="6" width="8.50390625" style="0" customWidth="1"/>
  </cols>
  <sheetData>
    <row r="1" spans="1:6" ht="12" customHeight="1">
      <c r="A1" s="97"/>
      <c r="B1" s="92"/>
      <c r="C1" s="92"/>
      <c r="D1" s="92"/>
      <c r="E1" s="92"/>
      <c r="F1" s="98"/>
    </row>
    <row r="2" spans="1:6" ht="24" customHeight="1">
      <c r="A2" s="92"/>
      <c r="B2" s="92"/>
      <c r="C2" s="92"/>
      <c r="D2" s="92"/>
      <c r="E2" s="92"/>
      <c r="F2" s="98"/>
    </row>
    <row r="3" spans="1:6" ht="24" customHeight="1">
      <c r="A3" s="93"/>
      <c r="B3" s="93"/>
      <c r="C3" s="93"/>
      <c r="D3" s="93"/>
      <c r="E3" s="93"/>
      <c r="F3" s="87"/>
    </row>
    <row r="4" spans="1:6" ht="36" customHeight="1">
      <c r="A4" s="46" t="s">
        <v>159</v>
      </c>
      <c r="B4" s="38" t="s">
        <v>0</v>
      </c>
      <c r="C4" s="38" t="s">
        <v>125</v>
      </c>
      <c r="D4" s="38" t="s">
        <v>122</v>
      </c>
      <c r="E4" s="39" t="s">
        <v>102</v>
      </c>
      <c r="F4" s="47" t="s">
        <v>160</v>
      </c>
    </row>
    <row r="5" spans="1:6" ht="20.25" customHeight="1">
      <c r="A5" s="40" t="s">
        <v>72</v>
      </c>
      <c r="B5" s="42" t="s">
        <v>135</v>
      </c>
      <c r="C5" s="35" t="s">
        <v>103</v>
      </c>
      <c r="D5" s="31"/>
      <c r="E5" s="32">
        <v>28336645</v>
      </c>
      <c r="F5" s="14"/>
    </row>
    <row r="6" spans="1:6" ht="20.25" customHeight="1">
      <c r="A6" s="40" t="s">
        <v>72</v>
      </c>
      <c r="B6" s="42" t="s">
        <v>135</v>
      </c>
      <c r="C6" s="35"/>
      <c r="D6" s="31"/>
      <c r="E6" s="32"/>
      <c r="F6" s="14"/>
    </row>
    <row r="7" spans="1:6" ht="20.25" customHeight="1">
      <c r="A7" s="40" t="s">
        <v>106</v>
      </c>
      <c r="B7" s="42" t="s">
        <v>136</v>
      </c>
      <c r="C7" s="35" t="s">
        <v>105</v>
      </c>
      <c r="D7" s="31">
        <v>3569424</v>
      </c>
      <c r="E7" s="32">
        <v>13099072064</v>
      </c>
      <c r="F7" s="14"/>
    </row>
    <row r="8" spans="1:6" ht="20.25" customHeight="1">
      <c r="A8" s="40" t="s">
        <v>106</v>
      </c>
      <c r="B8" s="42" t="s">
        <v>136</v>
      </c>
      <c r="C8" s="36" t="s">
        <v>104</v>
      </c>
      <c r="D8" s="31">
        <v>3569074</v>
      </c>
      <c r="E8" s="32">
        <v>13934147423</v>
      </c>
      <c r="F8" s="14">
        <v>681</v>
      </c>
    </row>
    <row r="9" spans="1:6" ht="20.25" customHeight="1">
      <c r="A9" s="40" t="s">
        <v>60</v>
      </c>
      <c r="B9" s="42" t="s">
        <v>137</v>
      </c>
      <c r="C9" s="36" t="s">
        <v>126</v>
      </c>
      <c r="D9" s="31">
        <v>3566205</v>
      </c>
      <c r="E9" s="32">
        <v>13620612880</v>
      </c>
      <c r="F9" s="14">
        <v>6930</v>
      </c>
    </row>
    <row r="10" spans="1:6" ht="20.25" customHeight="1">
      <c r="A10" s="40" t="s">
        <v>60</v>
      </c>
      <c r="B10" s="42" t="s">
        <v>138</v>
      </c>
      <c r="C10" s="36" t="s">
        <v>134</v>
      </c>
      <c r="D10" s="31">
        <v>3566879</v>
      </c>
      <c r="E10" s="32">
        <v>13903517864</v>
      </c>
      <c r="F10" s="14">
        <v>6932</v>
      </c>
    </row>
    <row r="11" spans="1:6" ht="20.25" customHeight="1">
      <c r="A11" s="41" t="s">
        <v>61</v>
      </c>
      <c r="B11" s="42" t="s">
        <v>139</v>
      </c>
      <c r="C11" s="36" t="s">
        <v>108</v>
      </c>
      <c r="D11" s="31">
        <v>3566874</v>
      </c>
      <c r="E11" s="32">
        <v>13934640275</v>
      </c>
      <c r="F11" s="14">
        <v>641</v>
      </c>
    </row>
    <row r="12" spans="1:6" ht="20.25" customHeight="1">
      <c r="A12" s="41" t="s">
        <v>61</v>
      </c>
      <c r="B12" s="43" t="s">
        <v>140</v>
      </c>
      <c r="C12" s="36" t="s">
        <v>127</v>
      </c>
      <c r="D12" s="31">
        <v>3566779</v>
      </c>
      <c r="E12" s="32">
        <v>15003439728</v>
      </c>
      <c r="F12" s="14"/>
    </row>
    <row r="13" spans="1:6" ht="20.25" customHeight="1">
      <c r="A13" s="40" t="s">
        <v>62</v>
      </c>
      <c r="B13" s="42" t="s">
        <v>141</v>
      </c>
      <c r="C13" s="36" t="s">
        <v>109</v>
      </c>
      <c r="D13" s="31">
        <v>3569184</v>
      </c>
      <c r="E13" s="32">
        <v>13835143388</v>
      </c>
      <c r="F13" s="14">
        <v>6938</v>
      </c>
    </row>
    <row r="14" spans="1:6" ht="20.25" customHeight="1">
      <c r="A14" s="40" t="s">
        <v>62</v>
      </c>
      <c r="B14" s="42" t="s">
        <v>142</v>
      </c>
      <c r="C14" s="36" t="s">
        <v>110</v>
      </c>
      <c r="D14" s="31">
        <v>3569579</v>
      </c>
      <c r="E14" s="32">
        <v>13835154398</v>
      </c>
      <c r="F14" s="14">
        <v>69675</v>
      </c>
    </row>
    <row r="15" spans="1:6" ht="20.25" customHeight="1">
      <c r="A15" s="40" t="s">
        <v>123</v>
      </c>
      <c r="B15" s="44" t="s">
        <v>143</v>
      </c>
      <c r="C15" s="36" t="s">
        <v>128</v>
      </c>
      <c r="D15" s="31">
        <v>3569476</v>
      </c>
      <c r="E15" s="32">
        <v>13803459225</v>
      </c>
      <c r="F15" s="14">
        <v>625</v>
      </c>
    </row>
    <row r="16" spans="1:6" ht="20.25" customHeight="1">
      <c r="A16" s="40" t="s">
        <v>123</v>
      </c>
      <c r="B16" s="44" t="s">
        <v>144</v>
      </c>
      <c r="C16" s="35"/>
      <c r="D16" s="31"/>
      <c r="E16" s="32"/>
      <c r="F16" s="14"/>
    </row>
    <row r="17" spans="1:6" ht="20.25" customHeight="1">
      <c r="A17" s="40" t="s">
        <v>123</v>
      </c>
      <c r="B17" s="42" t="s">
        <v>145</v>
      </c>
      <c r="C17" s="35"/>
      <c r="D17" s="31"/>
      <c r="E17" s="32"/>
      <c r="F17" s="14"/>
    </row>
    <row r="18" spans="1:6" ht="20.25" customHeight="1">
      <c r="A18" s="41" t="s">
        <v>64</v>
      </c>
      <c r="B18" s="42" t="s">
        <v>146</v>
      </c>
      <c r="C18" s="35" t="s">
        <v>129</v>
      </c>
      <c r="D18" s="31">
        <v>3569444</v>
      </c>
      <c r="E18" s="32">
        <v>13513611866</v>
      </c>
      <c r="F18" s="14">
        <v>6913</v>
      </c>
    </row>
    <row r="19" spans="1:6" ht="20.25" customHeight="1">
      <c r="A19" s="41" t="s">
        <v>64</v>
      </c>
      <c r="B19" s="44" t="s">
        <v>147</v>
      </c>
      <c r="C19" s="35" t="s">
        <v>111</v>
      </c>
      <c r="D19" s="31">
        <v>3569444</v>
      </c>
      <c r="E19" s="32">
        <v>13834577306</v>
      </c>
      <c r="F19" s="14"/>
    </row>
    <row r="20" spans="1:6" ht="20.25" customHeight="1">
      <c r="A20" s="40" t="s">
        <v>65</v>
      </c>
      <c r="B20" s="44" t="s">
        <v>148</v>
      </c>
      <c r="C20" s="35" t="s">
        <v>107</v>
      </c>
      <c r="D20" s="31">
        <v>3569474</v>
      </c>
      <c r="E20" s="32">
        <v>13513603377</v>
      </c>
      <c r="F20" s="14">
        <v>667</v>
      </c>
    </row>
    <row r="21" spans="1:6" ht="20.25" customHeight="1">
      <c r="A21" s="40" t="s">
        <v>65</v>
      </c>
      <c r="B21" s="42" t="s">
        <v>149</v>
      </c>
      <c r="C21" s="35" t="s">
        <v>130</v>
      </c>
      <c r="D21" s="31">
        <v>3569474</v>
      </c>
      <c r="E21" s="32">
        <v>13834597080</v>
      </c>
      <c r="F21" s="14">
        <v>689</v>
      </c>
    </row>
    <row r="22" spans="1:6" ht="20.25" customHeight="1">
      <c r="A22" s="40" t="s">
        <v>65</v>
      </c>
      <c r="B22" s="42" t="s">
        <v>150</v>
      </c>
      <c r="C22" s="35"/>
      <c r="D22" s="31"/>
      <c r="E22" s="32"/>
      <c r="F22" s="14"/>
    </row>
    <row r="23" spans="1:6" ht="20.25" customHeight="1">
      <c r="A23" s="40" t="s">
        <v>66</v>
      </c>
      <c r="B23" s="42" t="s">
        <v>151</v>
      </c>
      <c r="C23" s="35" t="s">
        <v>112</v>
      </c>
      <c r="D23" s="31">
        <v>3566024</v>
      </c>
      <c r="E23" s="32">
        <v>8960203</v>
      </c>
      <c r="F23" s="14"/>
    </row>
    <row r="24" spans="1:6" ht="20.25" customHeight="1">
      <c r="A24" s="40" t="s">
        <v>66</v>
      </c>
      <c r="B24" s="42" t="s">
        <v>152</v>
      </c>
      <c r="C24" s="35" t="s">
        <v>131</v>
      </c>
      <c r="D24" s="31">
        <v>3566024</v>
      </c>
      <c r="E24" s="32">
        <v>13393511961</v>
      </c>
      <c r="F24" s="14"/>
    </row>
    <row r="25" spans="1:6" ht="20.25" customHeight="1">
      <c r="A25" s="40" t="s">
        <v>67</v>
      </c>
      <c r="B25" s="44" t="s">
        <v>153</v>
      </c>
      <c r="C25" s="35" t="s">
        <v>113</v>
      </c>
      <c r="D25" s="31">
        <v>3566029</v>
      </c>
      <c r="E25" s="32">
        <v>13934556238</v>
      </c>
      <c r="F25" s="14"/>
    </row>
    <row r="26" spans="1:6" ht="20.25" customHeight="1">
      <c r="A26" s="40" t="s">
        <v>67</v>
      </c>
      <c r="B26" s="44" t="s">
        <v>153</v>
      </c>
      <c r="C26" s="35" t="s">
        <v>114</v>
      </c>
      <c r="D26" s="31">
        <v>3566023</v>
      </c>
      <c r="E26" s="32">
        <v>13935113052</v>
      </c>
      <c r="F26" s="14">
        <v>669447</v>
      </c>
    </row>
    <row r="27" spans="1:6" ht="20.25" customHeight="1">
      <c r="A27" s="40" t="s">
        <v>68</v>
      </c>
      <c r="B27" s="42" t="s">
        <v>154</v>
      </c>
      <c r="C27" s="35" t="s">
        <v>115</v>
      </c>
      <c r="D27" s="31">
        <v>3566016</v>
      </c>
      <c r="E27" s="32">
        <v>13453112689</v>
      </c>
      <c r="F27" s="14"/>
    </row>
    <row r="28" spans="1:6" ht="20.25" customHeight="1">
      <c r="A28" s="40" t="s">
        <v>68</v>
      </c>
      <c r="B28" s="42" t="s">
        <v>154</v>
      </c>
      <c r="C28" s="35" t="s">
        <v>116</v>
      </c>
      <c r="D28" s="31">
        <v>3566016</v>
      </c>
      <c r="E28" s="32">
        <v>13934524267</v>
      </c>
      <c r="F28" s="14"/>
    </row>
    <row r="29" spans="1:6" ht="20.25" customHeight="1">
      <c r="A29" s="40" t="s">
        <v>124</v>
      </c>
      <c r="B29" s="42" t="s">
        <v>155</v>
      </c>
      <c r="C29" s="35" t="s">
        <v>117</v>
      </c>
      <c r="D29" s="31">
        <v>3566031</v>
      </c>
      <c r="E29" s="32">
        <v>15534083200</v>
      </c>
      <c r="F29" s="14"/>
    </row>
    <row r="30" spans="1:6" ht="20.25" customHeight="1">
      <c r="A30" s="40" t="s">
        <v>124</v>
      </c>
      <c r="B30" s="42" t="s">
        <v>155</v>
      </c>
      <c r="C30" s="35" t="s">
        <v>132</v>
      </c>
      <c r="D30" s="31">
        <v>3566031</v>
      </c>
      <c r="E30" s="32">
        <v>13834694716</v>
      </c>
      <c r="F30" s="14">
        <v>6889</v>
      </c>
    </row>
    <row r="31" spans="1:6" ht="20.25" customHeight="1">
      <c r="A31" s="40" t="s">
        <v>121</v>
      </c>
      <c r="B31" s="42" t="s">
        <v>156</v>
      </c>
      <c r="C31" s="35" t="s">
        <v>118</v>
      </c>
      <c r="D31" s="31">
        <v>3566783</v>
      </c>
      <c r="E31" s="32">
        <v>13994273033</v>
      </c>
      <c r="F31" s="14"/>
    </row>
    <row r="32" spans="1:6" ht="20.25" customHeight="1">
      <c r="A32" s="40" t="s">
        <v>121</v>
      </c>
      <c r="B32" s="42" t="s">
        <v>156</v>
      </c>
      <c r="C32" s="35" t="s">
        <v>119</v>
      </c>
      <c r="D32" s="31">
        <v>3566926</v>
      </c>
      <c r="E32" s="32">
        <v>13994290311</v>
      </c>
      <c r="F32" s="14"/>
    </row>
    <row r="33" spans="1:6" ht="20.25" customHeight="1">
      <c r="A33" s="40" t="s">
        <v>71</v>
      </c>
      <c r="B33" s="42" t="s">
        <v>157</v>
      </c>
      <c r="C33" s="35" t="s">
        <v>133</v>
      </c>
      <c r="D33" s="31">
        <v>3566872</v>
      </c>
      <c r="E33" s="32">
        <v>13015375739</v>
      </c>
      <c r="F33" s="14"/>
    </row>
    <row r="34" spans="1:6" ht="20.25" customHeight="1">
      <c r="A34" s="40" t="s">
        <v>71</v>
      </c>
      <c r="B34" s="45" t="s">
        <v>158</v>
      </c>
      <c r="C34" s="37" t="s">
        <v>120</v>
      </c>
      <c r="D34" s="33">
        <v>3566872</v>
      </c>
      <c r="E34" s="34">
        <v>15536812488</v>
      </c>
      <c r="F34" s="14"/>
    </row>
  </sheetData>
  <sheetProtection/>
  <mergeCells count="2">
    <mergeCell ref="A1:E3"/>
    <mergeCell ref="F1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27.875" style="0" customWidth="1"/>
    <col min="2" max="2" width="15.25390625" style="0" customWidth="1"/>
    <col min="3" max="3" width="15.125" style="0" customWidth="1"/>
    <col min="4" max="4" width="17.125" style="0" customWidth="1"/>
    <col min="5" max="5" width="3.75390625" style="0" customWidth="1"/>
    <col min="6" max="6" width="4.50390625" style="0" customWidth="1"/>
    <col min="7" max="7" width="3.75390625" style="0" customWidth="1"/>
    <col min="8" max="9" width="4.375" style="0" customWidth="1"/>
    <col min="10" max="10" width="4.125" style="0" customWidth="1"/>
    <col min="11" max="11" width="4.00390625" style="0" customWidth="1"/>
    <col min="12" max="12" width="4.75390625" style="0" customWidth="1"/>
  </cols>
  <sheetData>
    <row r="1" spans="1:17" ht="69" customHeight="1">
      <c r="A1" s="102" t="s">
        <v>323</v>
      </c>
      <c r="B1" s="103"/>
      <c r="C1" s="103"/>
      <c r="D1" s="10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54" customHeight="1">
      <c r="A2" s="67" t="s">
        <v>161</v>
      </c>
      <c r="B2" s="68" t="s">
        <v>305</v>
      </c>
      <c r="C2" s="77" t="s">
        <v>307</v>
      </c>
      <c r="D2" s="85" t="s">
        <v>322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7" customHeight="1">
      <c r="A3" s="76" t="s">
        <v>308</v>
      </c>
      <c r="B3" s="74">
        <f>'[1]Sheet1'!$T$5</f>
        <v>54.22083333333333</v>
      </c>
      <c r="C3" s="70">
        <f>'[1]Sheet1'!$U$5</f>
        <v>0.925</v>
      </c>
      <c r="D3" s="78" t="str">
        <f>'[1]Sheet1'!$V$5</f>
        <v>优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7" customHeight="1">
      <c r="A4" s="76" t="s">
        <v>309</v>
      </c>
      <c r="B4" s="75">
        <f>'[1]Sheet1'!$T$6</f>
        <v>42.75</v>
      </c>
      <c r="C4" s="81">
        <f>'[1]Sheet1'!$U$6</f>
        <v>0.95</v>
      </c>
      <c r="D4" s="80" t="str">
        <f>'[1]Sheet1'!$V$6</f>
        <v>优上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7" customHeight="1">
      <c r="A5" s="84" t="s">
        <v>318</v>
      </c>
      <c r="B5" s="74">
        <f>'[1]Sheet1'!$T$7</f>
        <v>14.645833333333334</v>
      </c>
      <c r="C5" s="70">
        <f>'[1]Sheet1'!$U$7</f>
        <v>0.95</v>
      </c>
      <c r="D5" s="80" t="str">
        <f>'[1]Sheet1'!$V$7</f>
        <v>优上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7" customHeight="1">
      <c r="A6" s="83" t="s">
        <v>310</v>
      </c>
      <c r="B6" s="74">
        <f>'[1]Sheet1'!$T$9</f>
        <v>59.849999999999994</v>
      </c>
      <c r="C6" s="70">
        <f>'[1]Sheet1'!$U$9</f>
        <v>0.95</v>
      </c>
      <c r="D6" s="78" t="str">
        <f>'[1]Sheet1'!$V$9</f>
        <v>优上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27" customHeight="1">
      <c r="A7" s="76" t="s">
        <v>311</v>
      </c>
      <c r="B7" s="74">
        <f>'[1]Sheet1'!$T$12</f>
        <v>96.10833333333332</v>
      </c>
      <c r="C7" s="70">
        <f>'[1]Sheet1'!$U$12</f>
        <v>0.9499999999999998</v>
      </c>
      <c r="D7" s="78" t="str">
        <f>'[1]Sheet1'!$V$12</f>
        <v>优上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7" customHeight="1">
      <c r="A8" s="83" t="s">
        <v>312</v>
      </c>
      <c r="B8" s="74">
        <f>'[1]Sheet1'!$T$14</f>
        <v>82.09583333333333</v>
      </c>
      <c r="C8" s="70">
        <f>'[1]Sheet1'!$U$14</f>
        <v>0.95</v>
      </c>
      <c r="D8" s="78" t="str">
        <f>'[1]Sheet1'!$V$14</f>
        <v>优上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27" customHeight="1">
      <c r="A9" s="76" t="s">
        <v>313</v>
      </c>
      <c r="B9" s="74">
        <f>'[1]Sheet1'!$T$15</f>
        <v>21.770833333333332</v>
      </c>
      <c r="C9" s="70">
        <f>'[1]Sheet1'!$U$15</f>
        <v>0.95</v>
      </c>
      <c r="D9" s="78" t="str">
        <f>'[1]Sheet1'!$V$15</f>
        <v>优上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7" customHeight="1">
      <c r="A10" s="76" t="s">
        <v>314</v>
      </c>
      <c r="B10" s="75">
        <f>'[1]Sheet1'!$T$16</f>
        <v>38.25</v>
      </c>
      <c r="C10" s="70">
        <f>'[1]Sheet1'!$U$16</f>
        <v>0.8499999999999999</v>
      </c>
      <c r="D10" s="78" t="str">
        <f>'[1]Sheet1'!$V$16</f>
        <v>良上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27" customHeight="1">
      <c r="A11" s="76" t="s">
        <v>315</v>
      </c>
      <c r="B11" s="74">
        <f>'[1]Sheet1'!$T$17</f>
        <v>128.25</v>
      </c>
      <c r="C11" s="70">
        <f>'[1]Sheet1'!$U$17</f>
        <v>0.95</v>
      </c>
      <c r="D11" s="78" t="str">
        <f>'[1]Sheet1'!$V$17</f>
        <v>优上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" customHeight="1">
      <c r="A12" s="76" t="s">
        <v>316</v>
      </c>
      <c r="B12" s="74">
        <f>'[1]Sheet1'!$T$20</f>
        <v>111.51666666666667</v>
      </c>
      <c r="C12" s="70">
        <f>'[1]Sheet1'!$U$20</f>
        <v>0.9433333333333334</v>
      </c>
      <c r="D12" s="78" t="str">
        <f>'[1]Sheet1'!$V$20</f>
        <v>优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7" customHeight="1">
      <c r="A13" s="76" t="s">
        <v>317</v>
      </c>
      <c r="B13" s="74">
        <f>'[1]Sheet1'!$T$22</f>
        <v>142.75</v>
      </c>
      <c r="C13" s="70">
        <f>'[1]Sheet1'!$U$22</f>
        <v>0.8999999999999999</v>
      </c>
      <c r="D13" s="78" t="str">
        <f>'[1]Sheet1'!$V$22</f>
        <v>优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27" customHeight="1">
      <c r="A14" s="76" t="s">
        <v>320</v>
      </c>
      <c r="B14" s="74">
        <f>'[1]Sheet1'!$T$23</f>
        <v>17.1</v>
      </c>
      <c r="C14" s="70">
        <f>'[1]Sheet1'!$U$23</f>
        <v>0.95</v>
      </c>
      <c r="D14" s="78" t="str">
        <f>'[1]Sheet1'!$V$23</f>
        <v>优上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7" customHeight="1">
      <c r="A15" s="76" t="s">
        <v>319</v>
      </c>
      <c r="B15" s="74">
        <f>'[1]Sheet1'!$T$24</f>
        <v>23.75</v>
      </c>
      <c r="C15" s="70">
        <f>'[1]Sheet1'!$U$24</f>
        <v>0.95</v>
      </c>
      <c r="D15" s="78" t="str">
        <f>'[1]Sheet1'!$V$24</f>
        <v>优上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" customHeight="1">
      <c r="A16" s="69"/>
      <c r="B16" s="70"/>
      <c r="C16" s="74"/>
      <c r="D16" s="7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7" customHeight="1">
      <c r="A17" s="73"/>
      <c r="B17" s="40"/>
      <c r="C17" s="72"/>
      <c r="D17" s="7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7" customHeight="1">
      <c r="A18" s="73"/>
      <c r="B18" s="71"/>
      <c r="C18" s="72"/>
      <c r="D18" s="8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7" customHeight="1">
      <c r="A19" s="20"/>
      <c r="B19" s="20"/>
      <c r="C19" s="20"/>
      <c r="D19" s="2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7" customHeight="1">
      <c r="A20" s="66"/>
      <c r="B20" s="66"/>
      <c r="C20" s="20"/>
      <c r="D20" s="2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8.25" customHeight="1">
      <c r="A21" s="82"/>
      <c r="B21" s="82"/>
      <c r="C21" s="82"/>
      <c r="D21" s="8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4" customHeight="1">
      <c r="A22" s="99" t="s">
        <v>321</v>
      </c>
      <c r="B22" s="100"/>
      <c r="C22" s="100"/>
      <c r="D22" s="100"/>
      <c r="E22" s="53"/>
      <c r="F22" s="53" t="s">
        <v>306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4.25">
      <c r="A23" s="101">
        <f ca="1">TODAY()</f>
        <v>43434</v>
      </c>
      <c r="B23" s="101"/>
      <c r="C23" s="101"/>
      <c r="D23" s="10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4.25">
      <c r="A24" s="101"/>
      <c r="B24" s="101"/>
      <c r="C24" s="101"/>
      <c r="D24" s="10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5:17" ht="14.25"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4" ht="14.25">
      <c r="A26" s="53"/>
      <c r="B26" s="53"/>
      <c r="C26" s="53"/>
      <c r="D26" s="53"/>
    </row>
    <row r="27" spans="1:4" ht="14.25">
      <c r="A27" s="53"/>
      <c r="B27" s="53"/>
      <c r="C27" s="53"/>
      <c r="D27" s="53"/>
    </row>
    <row r="28" spans="1:4" ht="14.25">
      <c r="A28" s="53"/>
      <c r="B28" s="53"/>
      <c r="C28" s="53"/>
      <c r="D28" s="53"/>
    </row>
    <row r="29" spans="1:4" ht="14.25">
      <c r="A29" s="53"/>
      <c r="B29" s="53"/>
      <c r="C29" s="53"/>
      <c r="D29" s="53"/>
    </row>
    <row r="30" spans="1:4" ht="14.25">
      <c r="A30" s="53"/>
      <c r="B30" s="53"/>
      <c r="C30" s="53"/>
      <c r="D30" s="53"/>
    </row>
    <row r="31" spans="1:4" ht="14.25">
      <c r="A31" s="53"/>
      <c r="B31" s="53"/>
      <c r="C31" s="53"/>
      <c r="D31" s="53"/>
    </row>
    <row r="32" spans="1:4" ht="14.25">
      <c r="A32" s="53"/>
      <c r="B32" s="53"/>
      <c r="C32" s="53"/>
      <c r="D32" s="53"/>
    </row>
    <row r="33" spans="1:4" ht="14.25">
      <c r="A33" s="53"/>
      <c r="B33" s="53"/>
      <c r="C33" s="53"/>
      <c r="D33" s="53"/>
    </row>
    <row r="34" spans="1:4" ht="14.25">
      <c r="A34" s="53"/>
      <c r="B34" s="53"/>
      <c r="C34" s="53"/>
      <c r="D34" s="53"/>
    </row>
    <row r="35" spans="1:4" ht="14.25">
      <c r="A35" s="53"/>
      <c r="B35" s="53"/>
      <c r="C35" s="53"/>
      <c r="D35" s="53"/>
    </row>
    <row r="36" spans="1:4" ht="14.25">
      <c r="A36" s="53"/>
      <c r="B36" s="53"/>
      <c r="C36" s="53"/>
      <c r="D36" s="53"/>
    </row>
    <row r="37" spans="1:4" ht="14.25">
      <c r="A37" s="53"/>
      <c r="B37" s="53"/>
      <c r="C37" s="53"/>
      <c r="D37" s="53"/>
    </row>
    <row r="38" spans="1:4" ht="14.25">
      <c r="A38" s="53"/>
      <c r="B38" s="53"/>
      <c r="C38" s="53"/>
      <c r="D38" s="53"/>
    </row>
    <row r="39" spans="1:4" ht="14.25">
      <c r="A39" s="53"/>
      <c r="B39" s="53"/>
      <c r="C39" s="53"/>
      <c r="D39" s="53"/>
    </row>
    <row r="40" spans="1:4" ht="14.25">
      <c r="A40" s="53"/>
      <c r="B40" s="53"/>
      <c r="C40" s="53"/>
      <c r="D40" s="53"/>
    </row>
    <row r="41" spans="1:4" ht="14.25">
      <c r="A41" s="53"/>
      <c r="B41" s="53"/>
      <c r="C41" s="53"/>
      <c r="D41" s="53"/>
    </row>
    <row r="42" spans="1:4" ht="14.25">
      <c r="A42" s="53"/>
      <c r="B42" s="53"/>
      <c r="C42" s="53"/>
      <c r="D42" s="53"/>
    </row>
    <row r="43" spans="1:4" ht="14.25">
      <c r="A43" s="53"/>
      <c r="B43" s="53"/>
      <c r="C43" s="53"/>
      <c r="D43" s="53"/>
    </row>
    <row r="44" spans="1:4" ht="14.25">
      <c r="A44" s="53"/>
      <c r="B44" s="53"/>
      <c r="C44" s="53"/>
      <c r="D44" s="53"/>
    </row>
    <row r="45" spans="1:4" ht="14.25">
      <c r="A45" s="53"/>
      <c r="B45" s="53"/>
      <c r="C45" s="53"/>
      <c r="D45" s="53"/>
    </row>
    <row r="46" spans="1:4" ht="14.25">
      <c r="A46" s="53"/>
      <c r="B46" s="53"/>
      <c r="C46" s="53"/>
      <c r="D46" s="53"/>
    </row>
    <row r="47" spans="1:4" ht="14.25">
      <c r="A47" s="53"/>
      <c r="B47" s="53"/>
      <c r="C47" s="53"/>
      <c r="D47" s="53"/>
    </row>
    <row r="48" spans="1:4" ht="14.25">
      <c r="A48" s="53"/>
      <c r="B48" s="53"/>
      <c r="C48" s="53"/>
      <c r="D48" s="53"/>
    </row>
    <row r="49" spans="1:4" ht="14.25">
      <c r="A49" s="53"/>
      <c r="B49" s="53"/>
      <c r="C49" s="53"/>
      <c r="D49" s="53"/>
    </row>
    <row r="50" spans="1:4" ht="14.25">
      <c r="A50" s="53"/>
      <c r="B50" s="53"/>
      <c r="C50" s="53"/>
      <c r="D50" s="53"/>
    </row>
    <row r="51" spans="1:4" ht="14.25">
      <c r="A51" s="53"/>
      <c r="B51" s="53"/>
      <c r="C51" s="53"/>
      <c r="D51" s="53"/>
    </row>
    <row r="52" spans="1:4" ht="14.25">
      <c r="A52" s="53"/>
      <c r="B52" s="53"/>
      <c r="C52" s="53"/>
      <c r="D52" s="53"/>
    </row>
    <row r="53" spans="1:4" ht="14.25">
      <c r="A53" s="53"/>
      <c r="B53" s="53"/>
      <c r="C53" s="53"/>
      <c r="D53" s="53"/>
    </row>
    <row r="54" spans="1:4" ht="14.25">
      <c r="A54" s="53"/>
      <c r="B54" s="53"/>
      <c r="C54" s="53"/>
      <c r="D54" s="53"/>
    </row>
    <row r="55" spans="1:4" ht="14.25">
      <c r="A55" s="53"/>
      <c r="B55" s="53"/>
      <c r="C55" s="53"/>
      <c r="D55" s="53"/>
    </row>
    <row r="56" spans="1:4" ht="14.25">
      <c r="A56" s="53"/>
      <c r="B56" s="53"/>
      <c r="C56" s="53"/>
      <c r="D56" s="53"/>
    </row>
    <row r="57" spans="1:4" ht="14.25">
      <c r="A57" s="53"/>
      <c r="B57" s="53"/>
      <c r="C57" s="53"/>
      <c r="D57" s="53"/>
    </row>
    <row r="58" spans="1:4" ht="14.25">
      <c r="A58" s="53"/>
      <c r="B58" s="53"/>
      <c r="C58" s="53"/>
      <c r="D58" s="53"/>
    </row>
    <row r="59" spans="1:4" ht="14.25">
      <c r="A59" s="53"/>
      <c r="B59" s="53"/>
      <c r="C59" s="53"/>
      <c r="D59" s="53"/>
    </row>
    <row r="60" spans="1:4" ht="14.25">
      <c r="A60" s="53"/>
      <c r="B60" s="53"/>
      <c r="C60" s="53"/>
      <c r="D60" s="53"/>
    </row>
    <row r="61" spans="1:4" ht="14.25">
      <c r="A61" s="53"/>
      <c r="B61" s="53"/>
      <c r="C61" s="53"/>
      <c r="D61" s="53"/>
    </row>
    <row r="62" spans="1:4" ht="14.25">
      <c r="A62" s="53"/>
      <c r="B62" s="53"/>
      <c r="C62" s="53"/>
      <c r="D62" s="53"/>
    </row>
    <row r="63" spans="1:4" ht="14.25">
      <c r="A63" s="53"/>
      <c r="B63" s="53"/>
      <c r="C63" s="53"/>
      <c r="D63" s="53"/>
    </row>
    <row r="64" spans="1:4" ht="14.25">
      <c r="A64" s="53"/>
      <c r="B64" s="53"/>
      <c r="C64" s="53"/>
      <c r="D64" s="53"/>
    </row>
    <row r="65" spans="1:4" ht="14.25">
      <c r="A65" s="53"/>
      <c r="B65" s="53"/>
      <c r="C65" s="53"/>
      <c r="D65" s="53"/>
    </row>
    <row r="66" spans="1:4" ht="14.25">
      <c r="A66" s="53"/>
      <c r="B66" s="53"/>
      <c r="C66" s="53"/>
      <c r="D66" s="53"/>
    </row>
    <row r="67" spans="1:4" ht="14.25">
      <c r="A67" s="53"/>
      <c r="B67" s="53"/>
      <c r="C67" s="53"/>
      <c r="D67" s="53"/>
    </row>
    <row r="68" spans="1:4" ht="14.25">
      <c r="A68" s="53"/>
      <c r="B68" s="53"/>
      <c r="C68" s="53"/>
      <c r="D68" s="53"/>
    </row>
    <row r="69" spans="1:4" ht="14.25">
      <c r="A69" s="53"/>
      <c r="B69" s="53"/>
      <c r="C69" s="53"/>
      <c r="D69" s="53"/>
    </row>
    <row r="70" spans="1:4" ht="14.25">
      <c r="A70" s="53"/>
      <c r="B70" s="53"/>
      <c r="C70" s="53"/>
      <c r="D70" s="53"/>
    </row>
    <row r="71" spans="1:4" ht="14.25">
      <c r="A71" s="53"/>
      <c r="B71" s="53"/>
      <c r="C71" s="53"/>
      <c r="D71" s="53"/>
    </row>
    <row r="72" spans="1:4" ht="14.25">
      <c r="A72" s="53"/>
      <c r="B72" s="53"/>
      <c r="C72" s="53"/>
      <c r="D72" s="53"/>
    </row>
    <row r="73" spans="1:4" ht="14.25">
      <c r="A73" s="53"/>
      <c r="B73" s="53"/>
      <c r="C73" s="53"/>
      <c r="D73" s="53"/>
    </row>
    <row r="74" spans="1:4" ht="14.25">
      <c r="A74" s="53"/>
      <c r="B74" s="53"/>
      <c r="C74" s="53"/>
      <c r="D74" s="53"/>
    </row>
    <row r="75" spans="1:4" ht="14.25">
      <c r="A75" s="53"/>
      <c r="B75" s="53"/>
      <c r="C75" s="53"/>
      <c r="D75" s="53"/>
    </row>
  </sheetData>
  <sheetProtection/>
  <mergeCells count="3">
    <mergeCell ref="A22:D22"/>
    <mergeCell ref="A23:D2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X145"/>
  <sheetViews>
    <sheetView zoomScalePageLayoutView="0" workbookViewId="0" topLeftCell="D2">
      <selection activeCell="W5" sqref="W5"/>
    </sheetView>
  </sheetViews>
  <sheetFormatPr defaultColWidth="9.00390625" defaultRowHeight="14.25"/>
  <cols>
    <col min="1" max="1" width="6.25390625" style="0" customWidth="1"/>
    <col min="2" max="2" width="7.25390625" style="0" customWidth="1"/>
    <col min="3" max="3" width="10.50390625" style="0" customWidth="1"/>
    <col min="4" max="4" width="4.50390625" style="0" customWidth="1"/>
    <col min="5" max="5" width="2.625" style="0" customWidth="1"/>
    <col min="6" max="6" width="3.25390625" style="0" customWidth="1"/>
    <col min="7" max="8" width="5.125" style="0" customWidth="1"/>
    <col min="9" max="20" width="4.875" style="0" customWidth="1"/>
    <col min="21" max="21" width="4.75390625" style="62" customWidth="1"/>
    <col min="22" max="22" width="10.375" style="54" customWidth="1"/>
  </cols>
  <sheetData>
    <row r="1" ht="14.25" hidden="1"/>
    <row r="2" spans="1:22" ht="14.25" customHeight="1">
      <c r="A2" s="117" t="s">
        <v>162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27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11" ht="1.5" customHeight="1" hidden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2" ht="20.25" customHeight="1">
      <c r="A5" s="113" t="s">
        <v>168</v>
      </c>
      <c r="B5" s="128" t="s">
        <v>0</v>
      </c>
      <c r="C5" s="128" t="s">
        <v>1</v>
      </c>
      <c r="D5" s="113" t="s">
        <v>195</v>
      </c>
      <c r="E5" s="113" t="s">
        <v>196</v>
      </c>
      <c r="F5" s="113" t="s">
        <v>4</v>
      </c>
      <c r="G5" s="113" t="s">
        <v>197</v>
      </c>
      <c r="H5" s="113" t="s">
        <v>216</v>
      </c>
      <c r="I5" s="109" t="s">
        <v>167</v>
      </c>
      <c r="J5" s="110"/>
      <c r="K5" s="109" t="s">
        <v>190</v>
      </c>
      <c r="L5" s="110"/>
      <c r="M5" s="109" t="s">
        <v>191</v>
      </c>
      <c r="N5" s="110"/>
      <c r="O5" s="109" t="s">
        <v>192</v>
      </c>
      <c r="P5" s="110"/>
      <c r="Q5" s="109" t="s">
        <v>193</v>
      </c>
      <c r="R5" s="110"/>
      <c r="S5" s="109" t="s">
        <v>194</v>
      </c>
      <c r="T5" s="110"/>
      <c r="U5" s="106" t="s">
        <v>304</v>
      </c>
      <c r="V5" s="111" t="s">
        <v>303</v>
      </c>
    </row>
    <row r="6" spans="1:24" ht="42.75" customHeight="1">
      <c r="A6" s="114"/>
      <c r="B6" s="129"/>
      <c r="C6" s="129"/>
      <c r="D6" s="114"/>
      <c r="E6" s="114"/>
      <c r="F6" s="114"/>
      <c r="G6" s="114"/>
      <c r="H6" s="114"/>
      <c r="I6" s="48" t="s">
        <v>215</v>
      </c>
      <c r="J6" s="48" t="s">
        <v>214</v>
      </c>
      <c r="K6" s="48" t="s">
        <v>215</v>
      </c>
      <c r="L6" s="48" t="s">
        <v>214</v>
      </c>
      <c r="M6" s="48" t="s">
        <v>215</v>
      </c>
      <c r="N6" s="48" t="s">
        <v>214</v>
      </c>
      <c r="O6" s="48" t="s">
        <v>215</v>
      </c>
      <c r="P6" s="48" t="s">
        <v>214</v>
      </c>
      <c r="Q6" s="48" t="s">
        <v>215</v>
      </c>
      <c r="R6" s="48" t="s">
        <v>214</v>
      </c>
      <c r="S6" s="48" t="s">
        <v>215</v>
      </c>
      <c r="T6" s="48" t="s">
        <v>214</v>
      </c>
      <c r="U6" s="107"/>
      <c r="V6" s="112"/>
      <c r="W6" s="104"/>
      <c r="X6" s="104" t="s">
        <v>218</v>
      </c>
    </row>
    <row r="7" spans="1:24" ht="14.25" customHeight="1">
      <c r="A7" s="119" t="s">
        <v>165</v>
      </c>
      <c r="B7" s="49" t="s">
        <v>198</v>
      </c>
      <c r="C7" s="49" t="s">
        <v>8</v>
      </c>
      <c r="D7" s="49">
        <v>52</v>
      </c>
      <c r="E7" s="49">
        <v>2</v>
      </c>
      <c r="F7" s="51">
        <v>1</v>
      </c>
      <c r="G7" s="49">
        <f aca="true" t="shared" si="0" ref="G7:G70">D7*E7*F7</f>
        <v>104</v>
      </c>
      <c r="H7" s="4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3"/>
      <c r="V7" s="55"/>
      <c r="W7" s="105"/>
      <c r="X7" s="105"/>
    </row>
    <row r="8" spans="1:22" ht="14.25" customHeight="1">
      <c r="A8" s="120"/>
      <c r="B8" s="49" t="s">
        <v>198</v>
      </c>
      <c r="C8" s="49" t="s">
        <v>9</v>
      </c>
      <c r="D8" s="49">
        <v>35</v>
      </c>
      <c r="E8" s="49">
        <v>1</v>
      </c>
      <c r="F8" s="49">
        <v>0.8</v>
      </c>
      <c r="G8" s="49">
        <f t="shared" si="0"/>
        <v>28</v>
      </c>
      <c r="H8" s="4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3"/>
      <c r="V8" s="55"/>
    </row>
    <row r="9" spans="1:22" ht="14.25" customHeight="1">
      <c r="A9" s="120"/>
      <c r="B9" s="49" t="s">
        <v>198</v>
      </c>
      <c r="C9" s="49" t="s">
        <v>12</v>
      </c>
      <c r="D9" s="49">
        <v>210</v>
      </c>
      <c r="E9" s="49">
        <v>1</v>
      </c>
      <c r="F9" s="51">
        <v>0.8</v>
      </c>
      <c r="G9" s="49">
        <f t="shared" si="0"/>
        <v>168</v>
      </c>
      <c r="H9" s="4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3"/>
      <c r="V9" s="55"/>
    </row>
    <row r="10" spans="1:22" ht="14.25" customHeight="1">
      <c r="A10" s="120"/>
      <c r="B10" s="49" t="s">
        <v>198</v>
      </c>
      <c r="C10" s="49" t="s">
        <v>13</v>
      </c>
      <c r="D10" s="49">
        <v>23</v>
      </c>
      <c r="E10" s="49">
        <v>1</v>
      </c>
      <c r="F10" s="49">
        <v>0.8</v>
      </c>
      <c r="G10" s="49">
        <f t="shared" si="0"/>
        <v>18.400000000000002</v>
      </c>
      <c r="H10" s="4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3"/>
      <c r="V10" s="55"/>
    </row>
    <row r="11" spans="1:22" ht="14.25" customHeight="1">
      <c r="A11" s="121"/>
      <c r="B11" s="49" t="s">
        <v>198</v>
      </c>
      <c r="C11" s="49" t="s">
        <v>199</v>
      </c>
      <c r="D11" s="49">
        <v>180</v>
      </c>
      <c r="E11" s="49">
        <v>2</v>
      </c>
      <c r="F11" s="51">
        <v>1.5</v>
      </c>
      <c r="G11" s="49">
        <f t="shared" si="0"/>
        <v>540</v>
      </c>
      <c r="H11" s="4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3"/>
      <c r="V11" s="55"/>
    </row>
    <row r="12" spans="1:22" ht="14.25" customHeight="1">
      <c r="A12" s="122" t="s">
        <v>93</v>
      </c>
      <c r="B12" s="49" t="s">
        <v>169</v>
      </c>
      <c r="C12" s="49" t="s">
        <v>8</v>
      </c>
      <c r="D12" s="49">
        <v>5</v>
      </c>
      <c r="E12" s="49">
        <v>2</v>
      </c>
      <c r="F12" s="49">
        <v>1</v>
      </c>
      <c r="G12" s="49">
        <f t="shared" si="0"/>
        <v>10</v>
      </c>
      <c r="H12" s="49">
        <v>12</v>
      </c>
      <c r="I12" s="20">
        <v>0.6</v>
      </c>
      <c r="J12" s="20">
        <f>H12*I12</f>
        <v>7.199999999999999</v>
      </c>
      <c r="K12" s="20">
        <v>0.6</v>
      </c>
      <c r="L12" s="20">
        <f>H12*K12</f>
        <v>7.199999999999999</v>
      </c>
      <c r="M12" s="20">
        <v>0.8</v>
      </c>
      <c r="N12" s="20">
        <f>H12*M12</f>
        <v>9.600000000000001</v>
      </c>
      <c r="O12" s="20">
        <v>0.8</v>
      </c>
      <c r="P12" s="20">
        <f>O12*H12</f>
        <v>9.600000000000001</v>
      </c>
      <c r="Q12" s="20">
        <v>0.9</v>
      </c>
      <c r="R12" s="20">
        <f>Q12*H12</f>
        <v>10.8</v>
      </c>
      <c r="S12" s="20"/>
      <c r="T12" s="20"/>
      <c r="U12" s="63"/>
      <c r="V12" s="55"/>
    </row>
    <row r="13" spans="1:22" ht="14.25" customHeight="1">
      <c r="A13" s="123"/>
      <c r="B13" s="49" t="s">
        <v>169</v>
      </c>
      <c r="C13" s="49" t="s">
        <v>8</v>
      </c>
      <c r="D13" s="49">
        <v>26</v>
      </c>
      <c r="E13" s="49">
        <v>2</v>
      </c>
      <c r="F13" s="51">
        <v>1</v>
      </c>
      <c r="G13" s="49">
        <f t="shared" si="0"/>
        <v>52</v>
      </c>
      <c r="H13" s="49">
        <v>60</v>
      </c>
      <c r="I13" s="20">
        <v>0.6</v>
      </c>
      <c r="J13" s="20">
        <f aca="true" t="shared" si="1" ref="J13:J76">H13*I13</f>
        <v>36</v>
      </c>
      <c r="K13" s="20">
        <v>0.6</v>
      </c>
      <c r="L13" s="20">
        <f aca="true" t="shared" si="2" ref="L13:L76">H13*K13</f>
        <v>36</v>
      </c>
      <c r="M13" s="20">
        <v>0.8</v>
      </c>
      <c r="N13" s="20">
        <f aca="true" t="shared" si="3" ref="N13:N76">H13*M13</f>
        <v>48</v>
      </c>
      <c r="O13" s="20">
        <v>0.8</v>
      </c>
      <c r="P13" s="20">
        <f aca="true" t="shared" si="4" ref="P13:P76">O13*H13</f>
        <v>48</v>
      </c>
      <c r="Q13" s="20">
        <v>0.9</v>
      </c>
      <c r="R13" s="20">
        <f aca="true" t="shared" si="5" ref="R13:R76">Q13*H13</f>
        <v>54</v>
      </c>
      <c r="S13" s="20"/>
      <c r="T13" s="20"/>
      <c r="U13" s="63"/>
      <c r="V13" s="55"/>
    </row>
    <row r="14" spans="1:22" ht="14.25" customHeight="1">
      <c r="A14" s="123"/>
      <c r="B14" s="49" t="s">
        <v>169</v>
      </c>
      <c r="C14" s="49" t="s">
        <v>9</v>
      </c>
      <c r="D14" s="49">
        <v>35</v>
      </c>
      <c r="E14" s="49">
        <v>1</v>
      </c>
      <c r="F14" s="49">
        <v>0.8</v>
      </c>
      <c r="G14" s="49">
        <f t="shared" si="0"/>
        <v>28</v>
      </c>
      <c r="H14" s="49">
        <v>6</v>
      </c>
      <c r="I14" s="20">
        <v>0.6</v>
      </c>
      <c r="J14" s="20">
        <f t="shared" si="1"/>
        <v>3.5999999999999996</v>
      </c>
      <c r="K14" s="20">
        <v>0.6</v>
      </c>
      <c r="L14" s="20">
        <f t="shared" si="2"/>
        <v>3.5999999999999996</v>
      </c>
      <c r="M14" s="20">
        <v>0.8</v>
      </c>
      <c r="N14" s="20">
        <f t="shared" si="3"/>
        <v>4.800000000000001</v>
      </c>
      <c r="O14" s="20">
        <v>0.75</v>
      </c>
      <c r="P14" s="20">
        <f t="shared" si="4"/>
        <v>4.5</v>
      </c>
      <c r="Q14" s="20">
        <v>0.9</v>
      </c>
      <c r="R14" s="20">
        <f t="shared" si="5"/>
        <v>5.4</v>
      </c>
      <c r="S14" s="20"/>
      <c r="T14" s="20"/>
      <c r="U14" s="63"/>
      <c r="V14" s="55"/>
    </row>
    <row r="15" spans="1:22" ht="14.25" customHeight="1">
      <c r="A15" s="123"/>
      <c r="B15" s="49" t="s">
        <v>169</v>
      </c>
      <c r="C15" s="49" t="s">
        <v>10</v>
      </c>
      <c r="D15" s="49">
        <v>100</v>
      </c>
      <c r="E15" s="49">
        <v>9</v>
      </c>
      <c r="F15" s="49">
        <v>1</v>
      </c>
      <c r="G15" s="49">
        <f t="shared" si="0"/>
        <v>900</v>
      </c>
      <c r="H15" s="49">
        <v>540</v>
      </c>
      <c r="I15" s="20">
        <v>0.9</v>
      </c>
      <c r="J15" s="20">
        <f t="shared" si="1"/>
        <v>486</v>
      </c>
      <c r="K15" s="20">
        <v>0.9</v>
      </c>
      <c r="L15" s="20">
        <f t="shared" si="2"/>
        <v>486</v>
      </c>
      <c r="M15" s="20">
        <v>0.9</v>
      </c>
      <c r="N15" s="20">
        <f t="shared" si="3"/>
        <v>486</v>
      </c>
      <c r="O15" s="20">
        <v>0.8</v>
      </c>
      <c r="P15" s="20">
        <f t="shared" si="4"/>
        <v>432</v>
      </c>
      <c r="Q15" s="20">
        <v>0.9</v>
      </c>
      <c r="R15" s="20">
        <f t="shared" si="5"/>
        <v>486</v>
      </c>
      <c r="S15" s="20"/>
      <c r="T15" s="20"/>
      <c r="U15" s="63"/>
      <c r="V15" s="55"/>
    </row>
    <row r="16" spans="1:22" ht="14.25" customHeight="1">
      <c r="A16" s="123"/>
      <c r="B16" s="49" t="s">
        <v>169</v>
      </c>
      <c r="C16" s="49" t="s">
        <v>11</v>
      </c>
      <c r="D16" s="49">
        <v>12</v>
      </c>
      <c r="E16" s="49">
        <v>1</v>
      </c>
      <c r="F16" s="49">
        <v>1</v>
      </c>
      <c r="G16" s="49">
        <f t="shared" si="0"/>
        <v>12</v>
      </c>
      <c r="H16" s="49">
        <v>6</v>
      </c>
      <c r="I16" s="20">
        <v>0.6</v>
      </c>
      <c r="J16" s="20">
        <f t="shared" si="1"/>
        <v>3.5999999999999996</v>
      </c>
      <c r="K16" s="20"/>
      <c r="L16" s="20">
        <f t="shared" si="2"/>
        <v>0</v>
      </c>
      <c r="M16" s="20"/>
      <c r="N16" s="20">
        <f t="shared" si="3"/>
        <v>0</v>
      </c>
      <c r="O16" s="20">
        <v>0.8</v>
      </c>
      <c r="P16" s="20">
        <f t="shared" si="4"/>
        <v>4.800000000000001</v>
      </c>
      <c r="Q16" s="20">
        <v>0.9</v>
      </c>
      <c r="R16" s="20">
        <f t="shared" si="5"/>
        <v>5.4</v>
      </c>
      <c r="S16" s="20"/>
      <c r="T16" s="20"/>
      <c r="U16" s="63"/>
      <c r="V16" s="55"/>
    </row>
    <row r="17" spans="1:22" ht="14.25" customHeight="1">
      <c r="A17" s="123"/>
      <c r="B17" s="49" t="s">
        <v>169</v>
      </c>
      <c r="C17" s="49" t="s">
        <v>12</v>
      </c>
      <c r="D17" s="49">
        <v>210</v>
      </c>
      <c r="E17" s="49">
        <v>1</v>
      </c>
      <c r="F17" s="51">
        <v>0.8</v>
      </c>
      <c r="G17" s="49">
        <f t="shared" si="0"/>
        <v>168</v>
      </c>
      <c r="H17" s="49">
        <v>89</v>
      </c>
      <c r="I17" s="20">
        <v>0.6</v>
      </c>
      <c r="J17" s="20">
        <f t="shared" si="1"/>
        <v>53.4</v>
      </c>
      <c r="K17" s="20">
        <v>0.6</v>
      </c>
      <c r="L17" s="20">
        <f t="shared" si="2"/>
        <v>53.4</v>
      </c>
      <c r="M17" s="20">
        <v>0.6</v>
      </c>
      <c r="N17" s="20">
        <f t="shared" si="3"/>
        <v>53.4</v>
      </c>
      <c r="O17" s="20">
        <v>0.75</v>
      </c>
      <c r="P17" s="20">
        <f t="shared" si="4"/>
        <v>66.75</v>
      </c>
      <c r="Q17" s="20">
        <v>0.9</v>
      </c>
      <c r="R17" s="20">
        <f t="shared" si="5"/>
        <v>80.10000000000001</v>
      </c>
      <c r="S17" s="20"/>
      <c r="T17" s="20"/>
      <c r="U17" s="63"/>
      <c r="V17" s="55"/>
    </row>
    <row r="18" spans="1:22" ht="14.25" customHeight="1">
      <c r="A18" s="123"/>
      <c r="B18" s="49" t="s">
        <v>169</v>
      </c>
      <c r="C18" s="49" t="s">
        <v>13</v>
      </c>
      <c r="D18" s="49">
        <v>23</v>
      </c>
      <c r="E18" s="49">
        <v>1</v>
      </c>
      <c r="F18" s="49">
        <v>0.8</v>
      </c>
      <c r="G18" s="49">
        <f t="shared" si="0"/>
        <v>18.400000000000002</v>
      </c>
      <c r="H18" s="49">
        <v>4</v>
      </c>
      <c r="I18" s="20">
        <v>0.6</v>
      </c>
      <c r="J18" s="20">
        <f t="shared" si="1"/>
        <v>2.4</v>
      </c>
      <c r="K18" s="20">
        <v>0.6</v>
      </c>
      <c r="L18" s="20">
        <f t="shared" si="2"/>
        <v>2.4</v>
      </c>
      <c r="M18" s="20">
        <v>0.6</v>
      </c>
      <c r="N18" s="20">
        <f t="shared" si="3"/>
        <v>2.4</v>
      </c>
      <c r="O18" s="20">
        <v>0.6</v>
      </c>
      <c r="P18" s="20">
        <f t="shared" si="4"/>
        <v>2.4</v>
      </c>
      <c r="Q18" s="20">
        <v>0.9</v>
      </c>
      <c r="R18" s="20">
        <f t="shared" si="5"/>
        <v>3.6</v>
      </c>
      <c r="S18" s="20"/>
      <c r="T18" s="20"/>
      <c r="U18" s="63"/>
      <c r="V18" s="55"/>
    </row>
    <row r="19" spans="1:22" s="60" customFormat="1" ht="14.25" customHeight="1">
      <c r="A19" s="124"/>
      <c r="B19" s="57" t="s">
        <v>169</v>
      </c>
      <c r="C19" s="57" t="s">
        <v>200</v>
      </c>
      <c r="D19" s="57">
        <v>180</v>
      </c>
      <c r="E19" s="57">
        <v>2</v>
      </c>
      <c r="F19" s="57">
        <v>1.5</v>
      </c>
      <c r="G19" s="57">
        <f t="shared" si="0"/>
        <v>540</v>
      </c>
      <c r="H19" s="57">
        <v>108</v>
      </c>
      <c r="I19" s="58">
        <v>0.6</v>
      </c>
      <c r="J19" s="58">
        <f t="shared" si="1"/>
        <v>64.8</v>
      </c>
      <c r="K19" s="58">
        <v>0.6</v>
      </c>
      <c r="L19" s="58">
        <f t="shared" si="2"/>
        <v>64.8</v>
      </c>
      <c r="M19" s="58">
        <v>0.6</v>
      </c>
      <c r="N19" s="58">
        <f t="shared" si="3"/>
        <v>64.8</v>
      </c>
      <c r="O19" s="58">
        <v>0.6</v>
      </c>
      <c r="P19" s="58">
        <f t="shared" si="4"/>
        <v>64.8</v>
      </c>
      <c r="Q19" s="58">
        <v>0.9</v>
      </c>
      <c r="R19" s="58">
        <f t="shared" si="5"/>
        <v>97.2</v>
      </c>
      <c r="S19" s="58"/>
      <c r="T19" s="58"/>
      <c r="U19" s="64">
        <v>0.7292857142857143</v>
      </c>
      <c r="V19" s="59">
        <f>SUM(J12:J19,L12:L19,N12:N19,P12:P19,R12:R19)/60</f>
        <v>55.91250000000001</v>
      </c>
    </row>
    <row r="20" spans="1:22" ht="14.25" customHeight="1">
      <c r="A20" s="122" t="s">
        <v>94</v>
      </c>
      <c r="B20" s="49" t="s">
        <v>170</v>
      </c>
      <c r="C20" s="49" t="s">
        <v>8</v>
      </c>
      <c r="D20" s="49">
        <v>36</v>
      </c>
      <c r="E20" s="49">
        <v>2</v>
      </c>
      <c r="F20" s="51">
        <v>1</v>
      </c>
      <c r="G20" s="49">
        <f t="shared" si="0"/>
        <v>72</v>
      </c>
      <c r="H20" s="49">
        <v>83</v>
      </c>
      <c r="I20" s="20">
        <v>0.8</v>
      </c>
      <c r="J20" s="20">
        <f t="shared" si="1"/>
        <v>66.4</v>
      </c>
      <c r="K20" s="20">
        <v>0.8</v>
      </c>
      <c r="L20" s="20">
        <f t="shared" si="2"/>
        <v>66.4</v>
      </c>
      <c r="M20" s="20">
        <v>0.8</v>
      </c>
      <c r="N20" s="20">
        <f t="shared" si="3"/>
        <v>66.4</v>
      </c>
      <c r="O20" s="20">
        <v>0.75</v>
      </c>
      <c r="P20" s="20">
        <f t="shared" si="4"/>
        <v>62.25</v>
      </c>
      <c r="Q20" s="20">
        <v>0.8</v>
      </c>
      <c r="R20" s="20">
        <f t="shared" si="5"/>
        <v>66.4</v>
      </c>
      <c r="S20" s="20"/>
      <c r="T20" s="20"/>
      <c r="U20" s="63"/>
      <c r="V20" s="55"/>
    </row>
    <row r="21" spans="1:22" ht="14.25" customHeight="1">
      <c r="A21" s="123"/>
      <c r="B21" s="49" t="s">
        <v>170</v>
      </c>
      <c r="C21" s="49" t="s">
        <v>10</v>
      </c>
      <c r="D21" s="49">
        <v>239</v>
      </c>
      <c r="E21" s="49">
        <v>2</v>
      </c>
      <c r="F21" s="49">
        <v>1</v>
      </c>
      <c r="G21" s="49">
        <f t="shared" si="0"/>
        <v>478</v>
      </c>
      <c r="H21" s="49">
        <v>287</v>
      </c>
      <c r="I21" s="20">
        <v>0.8</v>
      </c>
      <c r="J21" s="20">
        <f t="shared" si="1"/>
        <v>229.60000000000002</v>
      </c>
      <c r="K21" s="20">
        <v>0.8</v>
      </c>
      <c r="L21" s="20">
        <f t="shared" si="2"/>
        <v>229.60000000000002</v>
      </c>
      <c r="M21" s="20">
        <v>0.9</v>
      </c>
      <c r="N21" s="20">
        <f t="shared" si="3"/>
        <v>258.3</v>
      </c>
      <c r="O21" s="20">
        <v>0.8</v>
      </c>
      <c r="P21" s="20">
        <f t="shared" si="4"/>
        <v>229.60000000000002</v>
      </c>
      <c r="Q21" s="20">
        <v>0.8</v>
      </c>
      <c r="R21" s="20">
        <f t="shared" si="5"/>
        <v>229.60000000000002</v>
      </c>
      <c r="S21" s="20"/>
      <c r="T21" s="20"/>
      <c r="U21" s="63"/>
      <c r="V21" s="55"/>
    </row>
    <row r="22" spans="1:22" ht="14.25" customHeight="1">
      <c r="A22" s="123"/>
      <c r="B22" s="49" t="s">
        <v>170</v>
      </c>
      <c r="C22" s="49" t="s">
        <v>11</v>
      </c>
      <c r="D22" s="49">
        <v>18</v>
      </c>
      <c r="E22" s="49">
        <v>1</v>
      </c>
      <c r="F22" s="51">
        <v>1</v>
      </c>
      <c r="G22" s="49">
        <f t="shared" si="0"/>
        <v>18</v>
      </c>
      <c r="H22" s="49">
        <v>4</v>
      </c>
      <c r="I22" s="20">
        <v>0.8</v>
      </c>
      <c r="J22" s="20">
        <f t="shared" si="1"/>
        <v>3.2</v>
      </c>
      <c r="K22" s="20">
        <v>0.8</v>
      </c>
      <c r="L22" s="20">
        <f t="shared" si="2"/>
        <v>3.2</v>
      </c>
      <c r="M22" s="20">
        <v>0.9</v>
      </c>
      <c r="N22" s="20">
        <f t="shared" si="3"/>
        <v>3.6</v>
      </c>
      <c r="O22" s="20">
        <v>0.8</v>
      </c>
      <c r="P22" s="20">
        <f t="shared" si="4"/>
        <v>3.2</v>
      </c>
      <c r="Q22" s="20">
        <v>0.8</v>
      </c>
      <c r="R22" s="20">
        <f t="shared" si="5"/>
        <v>3.2</v>
      </c>
      <c r="S22" s="20"/>
      <c r="T22" s="20"/>
      <c r="U22" s="63"/>
      <c r="V22" s="55"/>
    </row>
    <row r="23" spans="1:22" ht="14.25" customHeight="1">
      <c r="A23" s="123"/>
      <c r="B23" s="49" t="s">
        <v>170</v>
      </c>
      <c r="C23" s="49" t="s">
        <v>12</v>
      </c>
      <c r="D23" s="49">
        <v>483</v>
      </c>
      <c r="E23" s="49">
        <v>1</v>
      </c>
      <c r="F23" s="51">
        <v>0.8</v>
      </c>
      <c r="G23" s="49">
        <f t="shared" si="0"/>
        <v>386.40000000000003</v>
      </c>
      <c r="H23" s="49">
        <v>205</v>
      </c>
      <c r="I23" s="20">
        <v>0.7</v>
      </c>
      <c r="J23" s="20">
        <f t="shared" si="1"/>
        <v>143.5</v>
      </c>
      <c r="K23" s="20">
        <v>0.8</v>
      </c>
      <c r="L23" s="20">
        <f t="shared" si="2"/>
        <v>164</v>
      </c>
      <c r="M23" s="20">
        <v>0.8</v>
      </c>
      <c r="N23" s="20">
        <f t="shared" si="3"/>
        <v>164</v>
      </c>
      <c r="O23" s="20">
        <v>0.75</v>
      </c>
      <c r="P23" s="20">
        <f t="shared" si="4"/>
        <v>153.75</v>
      </c>
      <c r="Q23" s="20">
        <v>0.8</v>
      </c>
      <c r="R23" s="20">
        <f t="shared" si="5"/>
        <v>164</v>
      </c>
      <c r="S23" s="20"/>
      <c r="T23" s="20"/>
      <c r="U23" s="63"/>
      <c r="V23" s="55"/>
    </row>
    <row r="24" spans="1:22" ht="14.25" customHeight="1">
      <c r="A24" s="123"/>
      <c r="B24" s="49" t="s">
        <v>170</v>
      </c>
      <c r="C24" s="49" t="s">
        <v>201</v>
      </c>
      <c r="D24" s="49">
        <v>180</v>
      </c>
      <c r="E24" s="49">
        <v>2</v>
      </c>
      <c r="F24" s="51">
        <v>1.5</v>
      </c>
      <c r="G24" s="49">
        <f t="shared" si="0"/>
        <v>540</v>
      </c>
      <c r="H24" s="49">
        <v>108</v>
      </c>
      <c r="I24" s="20">
        <v>0.7</v>
      </c>
      <c r="J24" s="20">
        <f t="shared" si="1"/>
        <v>75.6</v>
      </c>
      <c r="K24" s="20">
        <v>0.8</v>
      </c>
      <c r="L24" s="20">
        <f t="shared" si="2"/>
        <v>86.4</v>
      </c>
      <c r="M24" s="20">
        <v>0.6</v>
      </c>
      <c r="N24" s="20">
        <f t="shared" si="3"/>
        <v>64.8</v>
      </c>
      <c r="O24" s="20">
        <v>0.75</v>
      </c>
      <c r="P24" s="20">
        <f t="shared" si="4"/>
        <v>81</v>
      </c>
      <c r="Q24" s="20">
        <v>0.6</v>
      </c>
      <c r="R24" s="20">
        <f t="shared" si="5"/>
        <v>64.8</v>
      </c>
      <c r="S24" s="20"/>
      <c r="T24" s="20"/>
      <c r="U24" s="63"/>
      <c r="V24" s="55"/>
    </row>
    <row r="25" spans="1:22" ht="14.25" customHeight="1">
      <c r="A25" s="123"/>
      <c r="B25" s="49" t="s">
        <v>170</v>
      </c>
      <c r="C25" s="49" t="s">
        <v>201</v>
      </c>
      <c r="D25" s="49">
        <v>860</v>
      </c>
      <c r="E25" s="49">
        <v>1</v>
      </c>
      <c r="F25" s="49">
        <v>1.5</v>
      </c>
      <c r="G25" s="49">
        <f t="shared" si="0"/>
        <v>1290</v>
      </c>
      <c r="H25" s="49">
        <v>254</v>
      </c>
      <c r="I25" s="20">
        <v>0.7</v>
      </c>
      <c r="J25" s="20">
        <f t="shared" si="1"/>
        <v>177.79999999999998</v>
      </c>
      <c r="K25" s="20">
        <v>0.8</v>
      </c>
      <c r="L25" s="20">
        <f t="shared" si="2"/>
        <v>203.20000000000002</v>
      </c>
      <c r="M25" s="20">
        <v>0.6</v>
      </c>
      <c r="N25" s="20">
        <f t="shared" si="3"/>
        <v>152.4</v>
      </c>
      <c r="O25" s="20">
        <v>0.75</v>
      </c>
      <c r="P25" s="20">
        <f t="shared" si="4"/>
        <v>190.5</v>
      </c>
      <c r="Q25" s="20">
        <v>0.6</v>
      </c>
      <c r="R25" s="20">
        <f t="shared" si="5"/>
        <v>152.4</v>
      </c>
      <c r="S25" s="20"/>
      <c r="T25" s="20"/>
      <c r="U25" s="63"/>
      <c r="V25" s="55"/>
    </row>
    <row r="26" spans="1:22" ht="14.25" customHeight="1">
      <c r="A26" s="123"/>
      <c r="B26" s="49" t="s">
        <v>171</v>
      </c>
      <c r="C26" s="49" t="s">
        <v>8</v>
      </c>
      <c r="D26" s="49">
        <v>5</v>
      </c>
      <c r="E26" s="49">
        <v>2</v>
      </c>
      <c r="F26" s="49">
        <v>1</v>
      </c>
      <c r="G26" s="49">
        <f t="shared" si="0"/>
        <v>10</v>
      </c>
      <c r="H26" s="49">
        <v>12</v>
      </c>
      <c r="I26" s="20">
        <v>0.8</v>
      </c>
      <c r="J26" s="20">
        <f t="shared" si="1"/>
        <v>9.600000000000001</v>
      </c>
      <c r="K26" s="20">
        <v>0.9</v>
      </c>
      <c r="L26" s="20">
        <f t="shared" si="2"/>
        <v>10.8</v>
      </c>
      <c r="M26" s="20">
        <v>0.8</v>
      </c>
      <c r="N26" s="20">
        <f t="shared" si="3"/>
        <v>9.600000000000001</v>
      </c>
      <c r="O26" s="20">
        <v>0.8</v>
      </c>
      <c r="P26" s="20">
        <f t="shared" si="4"/>
        <v>9.600000000000001</v>
      </c>
      <c r="Q26" s="20">
        <v>0.8</v>
      </c>
      <c r="R26" s="20">
        <f t="shared" si="5"/>
        <v>9.600000000000001</v>
      </c>
      <c r="S26" s="20"/>
      <c r="T26" s="20"/>
      <c r="U26" s="63"/>
      <c r="V26" s="55"/>
    </row>
    <row r="27" spans="1:22" ht="14.25" customHeight="1">
      <c r="A27" s="123"/>
      <c r="B27" s="49" t="s">
        <v>171</v>
      </c>
      <c r="C27" s="49" t="s">
        <v>8</v>
      </c>
      <c r="D27" s="49">
        <v>26</v>
      </c>
      <c r="E27" s="49">
        <v>2</v>
      </c>
      <c r="F27" s="51">
        <v>1</v>
      </c>
      <c r="G27" s="49">
        <f t="shared" si="0"/>
        <v>52</v>
      </c>
      <c r="H27" s="49">
        <v>60</v>
      </c>
      <c r="I27" s="20">
        <v>0.8</v>
      </c>
      <c r="J27" s="20">
        <f t="shared" si="1"/>
        <v>48</v>
      </c>
      <c r="K27" s="20">
        <v>0.9</v>
      </c>
      <c r="L27" s="20">
        <f t="shared" si="2"/>
        <v>54</v>
      </c>
      <c r="M27" s="20">
        <v>0.8</v>
      </c>
      <c r="N27" s="20">
        <f t="shared" si="3"/>
        <v>48</v>
      </c>
      <c r="O27" s="20">
        <v>0.8</v>
      </c>
      <c r="P27" s="20">
        <f t="shared" si="4"/>
        <v>48</v>
      </c>
      <c r="Q27" s="20">
        <v>0.8</v>
      </c>
      <c r="R27" s="20">
        <f t="shared" si="5"/>
        <v>48</v>
      </c>
      <c r="S27" s="20"/>
      <c r="T27" s="20"/>
      <c r="U27" s="63"/>
      <c r="V27" s="55"/>
    </row>
    <row r="28" spans="1:22" ht="14.25" customHeight="1">
      <c r="A28" s="123"/>
      <c r="B28" s="49" t="s">
        <v>171</v>
      </c>
      <c r="C28" s="49" t="s">
        <v>9</v>
      </c>
      <c r="D28" s="49">
        <v>35</v>
      </c>
      <c r="E28" s="49">
        <v>1</v>
      </c>
      <c r="F28" s="49">
        <v>0.8</v>
      </c>
      <c r="G28" s="49">
        <f t="shared" si="0"/>
        <v>28</v>
      </c>
      <c r="H28" s="49">
        <v>6</v>
      </c>
      <c r="I28" s="20">
        <v>0.8</v>
      </c>
      <c r="J28" s="20">
        <f t="shared" si="1"/>
        <v>4.800000000000001</v>
      </c>
      <c r="K28" s="20">
        <v>0.9</v>
      </c>
      <c r="L28" s="20">
        <f t="shared" si="2"/>
        <v>5.4</v>
      </c>
      <c r="M28" s="20">
        <v>0.9</v>
      </c>
      <c r="N28" s="20">
        <f t="shared" si="3"/>
        <v>5.4</v>
      </c>
      <c r="O28" s="20">
        <v>0.75</v>
      </c>
      <c r="P28" s="20">
        <f t="shared" si="4"/>
        <v>4.5</v>
      </c>
      <c r="Q28" s="20">
        <v>0.6</v>
      </c>
      <c r="R28" s="20">
        <f t="shared" si="5"/>
        <v>3.5999999999999996</v>
      </c>
      <c r="S28" s="20"/>
      <c r="T28" s="20"/>
      <c r="U28" s="63"/>
      <c r="V28" s="55"/>
    </row>
    <row r="29" spans="1:22" ht="14.25" customHeight="1">
      <c r="A29" s="123"/>
      <c r="B29" s="49" t="s">
        <v>171</v>
      </c>
      <c r="C29" s="49" t="s">
        <v>10</v>
      </c>
      <c r="D29" s="49">
        <v>100</v>
      </c>
      <c r="E29" s="49">
        <v>7</v>
      </c>
      <c r="F29" s="49">
        <v>1</v>
      </c>
      <c r="G29" s="49">
        <f t="shared" si="0"/>
        <v>700</v>
      </c>
      <c r="H29" s="49">
        <v>420</v>
      </c>
      <c r="I29" s="20">
        <v>0.8</v>
      </c>
      <c r="J29" s="20">
        <f t="shared" si="1"/>
        <v>336</v>
      </c>
      <c r="K29" s="20">
        <v>0.9</v>
      </c>
      <c r="L29" s="20">
        <f t="shared" si="2"/>
        <v>378</v>
      </c>
      <c r="M29" s="20">
        <v>0.9</v>
      </c>
      <c r="N29" s="20">
        <f t="shared" si="3"/>
        <v>378</v>
      </c>
      <c r="O29" s="20">
        <v>0.8</v>
      </c>
      <c r="P29" s="20">
        <f t="shared" si="4"/>
        <v>336</v>
      </c>
      <c r="Q29" s="20">
        <v>0.6</v>
      </c>
      <c r="R29" s="20">
        <f t="shared" si="5"/>
        <v>252</v>
      </c>
      <c r="S29" s="20"/>
      <c r="T29" s="20"/>
      <c r="U29" s="63"/>
      <c r="V29" s="55"/>
    </row>
    <row r="30" spans="1:22" ht="14.25" customHeight="1">
      <c r="A30" s="123"/>
      <c r="B30" s="49" t="s">
        <v>171</v>
      </c>
      <c r="C30" s="49" t="s">
        <v>11</v>
      </c>
      <c r="D30" s="49">
        <v>12</v>
      </c>
      <c r="E30" s="49">
        <v>1</v>
      </c>
      <c r="F30" s="49">
        <v>1</v>
      </c>
      <c r="G30" s="49">
        <f t="shared" si="0"/>
        <v>12</v>
      </c>
      <c r="H30" s="49">
        <v>6</v>
      </c>
      <c r="I30" s="20">
        <v>0.8</v>
      </c>
      <c r="J30" s="20">
        <f t="shared" si="1"/>
        <v>4.800000000000001</v>
      </c>
      <c r="K30" s="20">
        <v>0.9</v>
      </c>
      <c r="L30" s="20">
        <f t="shared" si="2"/>
        <v>5.4</v>
      </c>
      <c r="M30" s="20">
        <v>0.9</v>
      </c>
      <c r="N30" s="20">
        <f t="shared" si="3"/>
        <v>5.4</v>
      </c>
      <c r="O30" s="20">
        <v>0.9</v>
      </c>
      <c r="P30" s="20">
        <f t="shared" si="4"/>
        <v>5.4</v>
      </c>
      <c r="Q30" s="20">
        <v>0.6</v>
      </c>
      <c r="R30" s="20">
        <f t="shared" si="5"/>
        <v>3.5999999999999996</v>
      </c>
      <c r="S30" s="20"/>
      <c r="T30" s="20"/>
      <c r="U30" s="63"/>
      <c r="V30" s="55"/>
    </row>
    <row r="31" spans="1:22" ht="14.25" customHeight="1">
      <c r="A31" s="123"/>
      <c r="B31" s="49" t="s">
        <v>171</v>
      </c>
      <c r="C31" s="49" t="s">
        <v>12</v>
      </c>
      <c r="D31" s="49">
        <v>210</v>
      </c>
      <c r="E31" s="49">
        <v>1</v>
      </c>
      <c r="F31" s="51">
        <v>0.8</v>
      </c>
      <c r="G31" s="49">
        <f t="shared" si="0"/>
        <v>168</v>
      </c>
      <c r="H31" s="49">
        <v>89</v>
      </c>
      <c r="I31" s="20">
        <v>0.8</v>
      </c>
      <c r="J31" s="20">
        <f t="shared" si="1"/>
        <v>71.2</v>
      </c>
      <c r="K31" s="20">
        <v>0.9</v>
      </c>
      <c r="L31" s="20">
        <f t="shared" si="2"/>
        <v>80.10000000000001</v>
      </c>
      <c r="M31" s="20">
        <v>0.8</v>
      </c>
      <c r="N31" s="20">
        <f t="shared" si="3"/>
        <v>71.2</v>
      </c>
      <c r="O31" s="20">
        <v>0.8</v>
      </c>
      <c r="P31" s="20">
        <f t="shared" si="4"/>
        <v>71.2</v>
      </c>
      <c r="Q31" s="20">
        <v>0.6</v>
      </c>
      <c r="R31" s="20">
        <f t="shared" si="5"/>
        <v>53.4</v>
      </c>
      <c r="S31" s="20"/>
      <c r="T31" s="20"/>
      <c r="U31" s="63"/>
      <c r="V31" s="55"/>
    </row>
    <row r="32" spans="1:22" ht="14.25" customHeight="1">
      <c r="A32" s="123"/>
      <c r="B32" s="49" t="s">
        <v>171</v>
      </c>
      <c r="C32" s="49" t="s">
        <v>201</v>
      </c>
      <c r="D32" s="49">
        <v>180</v>
      </c>
      <c r="E32" s="49">
        <v>2</v>
      </c>
      <c r="F32" s="51">
        <v>1.5</v>
      </c>
      <c r="G32" s="49">
        <f t="shared" si="0"/>
        <v>540</v>
      </c>
      <c r="H32" s="49">
        <v>108</v>
      </c>
      <c r="I32" s="20">
        <v>0.8</v>
      </c>
      <c r="J32" s="20">
        <f t="shared" si="1"/>
        <v>86.4</v>
      </c>
      <c r="K32" s="20">
        <v>0.9</v>
      </c>
      <c r="L32" s="20">
        <f t="shared" si="2"/>
        <v>97.2</v>
      </c>
      <c r="M32" s="20">
        <v>0.8</v>
      </c>
      <c r="N32" s="20">
        <f t="shared" si="3"/>
        <v>86.4</v>
      </c>
      <c r="O32" s="20">
        <v>0.6</v>
      </c>
      <c r="P32" s="20">
        <f t="shared" si="4"/>
        <v>64.8</v>
      </c>
      <c r="Q32" s="20">
        <v>0.6</v>
      </c>
      <c r="R32" s="20">
        <f t="shared" si="5"/>
        <v>64.8</v>
      </c>
      <c r="S32" s="20"/>
      <c r="T32" s="20"/>
      <c r="U32" s="63"/>
      <c r="V32" s="55"/>
    </row>
    <row r="33" spans="1:22" s="60" customFormat="1" ht="14.25" customHeight="1">
      <c r="A33" s="124"/>
      <c r="B33" s="57" t="s">
        <v>171</v>
      </c>
      <c r="C33" s="57" t="s">
        <v>13</v>
      </c>
      <c r="D33" s="57">
        <v>23</v>
      </c>
      <c r="E33" s="57">
        <v>1</v>
      </c>
      <c r="F33" s="57">
        <v>0.8</v>
      </c>
      <c r="G33" s="57">
        <f t="shared" si="0"/>
        <v>18.400000000000002</v>
      </c>
      <c r="H33" s="57">
        <v>4</v>
      </c>
      <c r="I33" s="58">
        <v>0.8</v>
      </c>
      <c r="J33" s="58">
        <f t="shared" si="1"/>
        <v>3.2</v>
      </c>
      <c r="K33" s="58">
        <v>0.9</v>
      </c>
      <c r="L33" s="58">
        <f t="shared" si="2"/>
        <v>3.6</v>
      </c>
      <c r="M33" s="58">
        <v>0.8</v>
      </c>
      <c r="N33" s="58">
        <f t="shared" si="3"/>
        <v>3.2</v>
      </c>
      <c r="O33" s="58">
        <v>0.75</v>
      </c>
      <c r="P33" s="58">
        <f t="shared" si="4"/>
        <v>3</v>
      </c>
      <c r="Q33" s="58">
        <v>0.6</v>
      </c>
      <c r="R33" s="58">
        <f t="shared" si="5"/>
        <v>2.4</v>
      </c>
      <c r="S33" s="58"/>
      <c r="T33" s="58"/>
      <c r="U33" s="64">
        <v>0.78</v>
      </c>
      <c r="V33" s="59">
        <f>SUM(J20:J33,L20:L33,N20:N33,P20:P33,R20:R33)/60</f>
        <v>105.74500000000002</v>
      </c>
    </row>
    <row r="34" spans="1:22" ht="14.25" customHeight="1">
      <c r="A34" s="125" t="s">
        <v>61</v>
      </c>
      <c r="B34" s="49" t="s">
        <v>172</v>
      </c>
      <c r="C34" s="49" t="s">
        <v>8</v>
      </c>
      <c r="D34" s="49">
        <v>26</v>
      </c>
      <c r="E34" s="49">
        <v>2</v>
      </c>
      <c r="F34" s="51">
        <v>1</v>
      </c>
      <c r="G34" s="49">
        <f t="shared" si="0"/>
        <v>52</v>
      </c>
      <c r="H34" s="49">
        <v>60</v>
      </c>
      <c r="I34" s="20">
        <v>0.8</v>
      </c>
      <c r="J34" s="20">
        <f t="shared" si="1"/>
        <v>48</v>
      </c>
      <c r="K34" s="20">
        <v>0.8</v>
      </c>
      <c r="L34" s="20">
        <f t="shared" si="2"/>
        <v>48</v>
      </c>
      <c r="M34" s="20">
        <v>0.8</v>
      </c>
      <c r="N34" s="20">
        <f t="shared" si="3"/>
        <v>48</v>
      </c>
      <c r="O34" s="20">
        <v>0.7</v>
      </c>
      <c r="P34" s="20">
        <f t="shared" si="4"/>
        <v>42</v>
      </c>
      <c r="Q34" s="20">
        <v>0.8</v>
      </c>
      <c r="R34" s="20">
        <f t="shared" si="5"/>
        <v>48</v>
      </c>
      <c r="S34" s="20"/>
      <c r="T34" s="20"/>
      <c r="U34" s="63"/>
      <c r="V34" s="55"/>
    </row>
    <row r="35" spans="1:22" ht="14.25" customHeight="1">
      <c r="A35" s="126"/>
      <c r="B35" s="49" t="s">
        <v>172</v>
      </c>
      <c r="C35" s="49" t="s">
        <v>10</v>
      </c>
      <c r="D35" s="49">
        <v>239</v>
      </c>
      <c r="E35" s="49">
        <v>3</v>
      </c>
      <c r="F35" s="51">
        <v>1</v>
      </c>
      <c r="G35" s="49">
        <f t="shared" si="0"/>
        <v>717</v>
      </c>
      <c r="H35" s="49">
        <v>430</v>
      </c>
      <c r="I35" s="20">
        <v>0.8</v>
      </c>
      <c r="J35" s="20">
        <f t="shared" si="1"/>
        <v>344</v>
      </c>
      <c r="K35" s="20">
        <v>0.8</v>
      </c>
      <c r="L35" s="20">
        <f t="shared" si="2"/>
        <v>344</v>
      </c>
      <c r="M35" s="20">
        <v>0.8</v>
      </c>
      <c r="N35" s="20">
        <f t="shared" si="3"/>
        <v>344</v>
      </c>
      <c r="O35" s="20">
        <v>0.8</v>
      </c>
      <c r="P35" s="20">
        <f t="shared" si="4"/>
        <v>344</v>
      </c>
      <c r="Q35" s="20">
        <v>0.8</v>
      </c>
      <c r="R35" s="20">
        <f t="shared" si="5"/>
        <v>344</v>
      </c>
      <c r="S35" s="20"/>
      <c r="T35" s="20"/>
      <c r="U35" s="63"/>
      <c r="V35" s="55"/>
    </row>
    <row r="36" spans="1:22" ht="14.25" customHeight="1">
      <c r="A36" s="126"/>
      <c r="B36" s="49" t="s">
        <v>172</v>
      </c>
      <c r="C36" s="49" t="s">
        <v>10</v>
      </c>
      <c r="D36" s="49">
        <v>59</v>
      </c>
      <c r="E36" s="49">
        <v>5</v>
      </c>
      <c r="F36" s="49">
        <v>1</v>
      </c>
      <c r="G36" s="49">
        <f t="shared" si="0"/>
        <v>295</v>
      </c>
      <c r="H36" s="49">
        <v>177</v>
      </c>
      <c r="I36" s="20">
        <v>0.9</v>
      </c>
      <c r="J36" s="20">
        <f t="shared" si="1"/>
        <v>159.3</v>
      </c>
      <c r="K36" s="20">
        <v>0.8</v>
      </c>
      <c r="L36" s="20">
        <f t="shared" si="2"/>
        <v>141.6</v>
      </c>
      <c r="M36" s="20">
        <v>0.8</v>
      </c>
      <c r="N36" s="20">
        <f t="shared" si="3"/>
        <v>141.6</v>
      </c>
      <c r="O36" s="20">
        <v>0.8</v>
      </c>
      <c r="P36" s="20">
        <f t="shared" si="4"/>
        <v>141.6</v>
      </c>
      <c r="Q36" s="20">
        <v>0.8</v>
      </c>
      <c r="R36" s="20">
        <f t="shared" si="5"/>
        <v>141.6</v>
      </c>
      <c r="S36" s="20"/>
      <c r="T36" s="20"/>
      <c r="U36" s="63"/>
      <c r="V36" s="55"/>
    </row>
    <row r="37" spans="1:22" ht="14.25" customHeight="1">
      <c r="A37" s="126"/>
      <c r="B37" s="49" t="s">
        <v>172</v>
      </c>
      <c r="C37" s="49" t="s">
        <v>12</v>
      </c>
      <c r="D37" s="49">
        <v>295</v>
      </c>
      <c r="E37" s="49">
        <v>1</v>
      </c>
      <c r="F37" s="51">
        <v>0.8</v>
      </c>
      <c r="G37" s="49">
        <f t="shared" si="0"/>
        <v>236</v>
      </c>
      <c r="H37" s="49">
        <v>125</v>
      </c>
      <c r="I37" s="20">
        <v>0.8</v>
      </c>
      <c r="J37" s="20">
        <f t="shared" si="1"/>
        <v>100</v>
      </c>
      <c r="K37" s="20">
        <v>0.9</v>
      </c>
      <c r="L37" s="20">
        <f t="shared" si="2"/>
        <v>112.5</v>
      </c>
      <c r="M37" s="20">
        <v>0.8</v>
      </c>
      <c r="N37" s="20">
        <f t="shared" si="3"/>
        <v>100</v>
      </c>
      <c r="O37" s="20">
        <v>0.75</v>
      </c>
      <c r="P37" s="20">
        <f t="shared" si="4"/>
        <v>93.75</v>
      </c>
      <c r="Q37" s="20">
        <v>0.8</v>
      </c>
      <c r="R37" s="20">
        <f t="shared" si="5"/>
        <v>100</v>
      </c>
      <c r="S37" s="20"/>
      <c r="T37" s="20"/>
      <c r="U37" s="63"/>
      <c r="V37" s="55"/>
    </row>
    <row r="38" spans="1:22" ht="14.25" customHeight="1">
      <c r="A38" s="126"/>
      <c r="B38" s="49" t="s">
        <v>172</v>
      </c>
      <c r="C38" s="49" t="s">
        <v>187</v>
      </c>
      <c r="D38" s="49">
        <v>99</v>
      </c>
      <c r="E38" s="49">
        <v>2</v>
      </c>
      <c r="F38" s="49">
        <v>2</v>
      </c>
      <c r="G38" s="49">
        <f t="shared" si="0"/>
        <v>396</v>
      </c>
      <c r="H38" s="49">
        <v>79</v>
      </c>
      <c r="I38" s="20">
        <v>0.8</v>
      </c>
      <c r="J38" s="20">
        <f t="shared" si="1"/>
        <v>63.2</v>
      </c>
      <c r="K38" s="20">
        <v>0.8</v>
      </c>
      <c r="L38" s="20">
        <f t="shared" si="2"/>
        <v>63.2</v>
      </c>
      <c r="M38" s="20">
        <v>0.8</v>
      </c>
      <c r="N38" s="20">
        <f t="shared" si="3"/>
        <v>63.2</v>
      </c>
      <c r="O38" s="20">
        <v>0.8</v>
      </c>
      <c r="P38" s="20">
        <f t="shared" si="4"/>
        <v>63.2</v>
      </c>
      <c r="Q38" s="20">
        <v>0.8</v>
      </c>
      <c r="R38" s="20">
        <f t="shared" si="5"/>
        <v>63.2</v>
      </c>
      <c r="S38" s="20"/>
      <c r="T38" s="20"/>
      <c r="U38" s="63"/>
      <c r="V38" s="55"/>
    </row>
    <row r="39" spans="1:22" ht="14.25" customHeight="1">
      <c r="A39" s="126"/>
      <c r="B39" s="50" t="s">
        <v>202</v>
      </c>
      <c r="C39" s="50" t="s">
        <v>8</v>
      </c>
      <c r="D39" s="50">
        <v>28</v>
      </c>
      <c r="E39" s="50">
        <v>5</v>
      </c>
      <c r="F39" s="51">
        <v>1</v>
      </c>
      <c r="G39" s="49">
        <f t="shared" si="0"/>
        <v>140</v>
      </c>
      <c r="H39" s="49">
        <v>161</v>
      </c>
      <c r="I39" s="20">
        <v>0.7</v>
      </c>
      <c r="J39" s="20">
        <f t="shared" si="1"/>
        <v>112.69999999999999</v>
      </c>
      <c r="K39" s="20">
        <v>0.7</v>
      </c>
      <c r="L39" s="20">
        <f t="shared" si="2"/>
        <v>112.69999999999999</v>
      </c>
      <c r="M39" s="20">
        <v>0.6</v>
      </c>
      <c r="N39" s="20">
        <f t="shared" si="3"/>
        <v>96.6</v>
      </c>
      <c r="O39" s="20">
        <v>0.6</v>
      </c>
      <c r="P39" s="20">
        <f t="shared" si="4"/>
        <v>96.6</v>
      </c>
      <c r="Q39" s="20">
        <v>0.6</v>
      </c>
      <c r="R39" s="20">
        <f t="shared" si="5"/>
        <v>96.6</v>
      </c>
      <c r="S39" s="20"/>
      <c r="T39" s="20"/>
      <c r="U39" s="63"/>
      <c r="V39" s="55"/>
    </row>
    <row r="40" spans="1:22" ht="14.25" customHeight="1">
      <c r="A40" s="126"/>
      <c r="B40" s="50" t="s">
        <v>202</v>
      </c>
      <c r="C40" s="50" t="s">
        <v>22</v>
      </c>
      <c r="D40" s="50">
        <v>117</v>
      </c>
      <c r="E40" s="50">
        <v>6</v>
      </c>
      <c r="F40" s="49">
        <v>1</v>
      </c>
      <c r="G40" s="49">
        <f t="shared" si="0"/>
        <v>702</v>
      </c>
      <c r="H40" s="49">
        <v>421</v>
      </c>
      <c r="I40" s="20">
        <v>0.9</v>
      </c>
      <c r="J40" s="20">
        <f t="shared" si="1"/>
        <v>378.90000000000003</v>
      </c>
      <c r="K40" s="20">
        <v>0.9</v>
      </c>
      <c r="L40" s="20">
        <f t="shared" si="2"/>
        <v>378.90000000000003</v>
      </c>
      <c r="M40" s="20">
        <v>0.8</v>
      </c>
      <c r="N40" s="20">
        <f t="shared" si="3"/>
        <v>336.8</v>
      </c>
      <c r="O40" s="20">
        <v>0.8</v>
      </c>
      <c r="P40" s="20">
        <f t="shared" si="4"/>
        <v>336.8</v>
      </c>
      <c r="Q40" s="20">
        <v>0.8</v>
      </c>
      <c r="R40" s="20">
        <f t="shared" si="5"/>
        <v>336.8</v>
      </c>
      <c r="S40" s="20"/>
      <c r="T40" s="20"/>
      <c r="U40" s="63"/>
      <c r="V40" s="55"/>
    </row>
    <row r="41" spans="1:22" ht="14.25" customHeight="1">
      <c r="A41" s="126"/>
      <c r="B41" s="50" t="s">
        <v>202</v>
      </c>
      <c r="C41" s="50" t="s">
        <v>12</v>
      </c>
      <c r="D41" s="50">
        <v>177</v>
      </c>
      <c r="E41" s="50">
        <v>4</v>
      </c>
      <c r="F41" s="51">
        <v>0.8</v>
      </c>
      <c r="G41" s="49">
        <f t="shared" si="0"/>
        <v>566.4</v>
      </c>
      <c r="H41" s="49">
        <v>300</v>
      </c>
      <c r="I41" s="20">
        <v>0.7</v>
      </c>
      <c r="J41" s="20">
        <f t="shared" si="1"/>
        <v>210</v>
      </c>
      <c r="K41" s="20">
        <v>1</v>
      </c>
      <c r="L41" s="20">
        <f t="shared" si="2"/>
        <v>300</v>
      </c>
      <c r="M41" s="20">
        <v>0.6</v>
      </c>
      <c r="N41" s="20">
        <f t="shared" si="3"/>
        <v>180</v>
      </c>
      <c r="O41" s="20">
        <v>0.75</v>
      </c>
      <c r="P41" s="20">
        <f t="shared" si="4"/>
        <v>225</v>
      </c>
      <c r="Q41" s="20">
        <v>0.75</v>
      </c>
      <c r="R41" s="20">
        <f t="shared" si="5"/>
        <v>225</v>
      </c>
      <c r="S41" s="20"/>
      <c r="T41" s="20"/>
      <c r="U41" s="63"/>
      <c r="V41" s="55"/>
    </row>
    <row r="42" spans="1:22" s="60" customFormat="1" ht="14.25" customHeight="1">
      <c r="A42" s="127"/>
      <c r="B42" s="57" t="s">
        <v>202</v>
      </c>
      <c r="C42" s="57" t="s">
        <v>23</v>
      </c>
      <c r="D42" s="57">
        <v>108</v>
      </c>
      <c r="E42" s="57">
        <v>2</v>
      </c>
      <c r="F42" s="61">
        <v>1.5</v>
      </c>
      <c r="G42" s="57">
        <f t="shared" si="0"/>
        <v>324</v>
      </c>
      <c r="H42" s="57">
        <v>130</v>
      </c>
      <c r="I42" s="58">
        <v>0.7</v>
      </c>
      <c r="J42" s="58">
        <f t="shared" si="1"/>
        <v>91</v>
      </c>
      <c r="K42" s="58">
        <v>0.9</v>
      </c>
      <c r="L42" s="58">
        <f t="shared" si="2"/>
        <v>117</v>
      </c>
      <c r="M42" s="58">
        <v>0.6</v>
      </c>
      <c r="N42" s="58">
        <f t="shared" si="3"/>
        <v>78</v>
      </c>
      <c r="O42" s="58">
        <v>0.75</v>
      </c>
      <c r="P42" s="58">
        <f t="shared" si="4"/>
        <v>97.5</v>
      </c>
      <c r="Q42" s="58">
        <v>0.75</v>
      </c>
      <c r="R42" s="58">
        <f t="shared" si="5"/>
        <v>97.5</v>
      </c>
      <c r="S42" s="58"/>
      <c r="T42" s="58"/>
      <c r="U42" s="64">
        <v>0.7766666666666666</v>
      </c>
      <c r="V42" s="59">
        <f>SUM(J34:J42,L34:L42,N34:N42,P34:P42,R34:R42)/60</f>
        <v>123.43916666666668</v>
      </c>
    </row>
    <row r="43" spans="1:22" ht="14.25" customHeight="1">
      <c r="A43" s="122" t="s">
        <v>164</v>
      </c>
      <c r="B43" s="49" t="s">
        <v>173</v>
      </c>
      <c r="C43" s="49" t="s">
        <v>8</v>
      </c>
      <c r="D43" s="49">
        <v>36</v>
      </c>
      <c r="E43" s="49">
        <v>2</v>
      </c>
      <c r="F43" s="51">
        <v>1</v>
      </c>
      <c r="G43" s="49">
        <f t="shared" si="0"/>
        <v>72</v>
      </c>
      <c r="H43" s="49">
        <v>83</v>
      </c>
      <c r="I43" s="20">
        <v>0.6</v>
      </c>
      <c r="J43" s="20">
        <f t="shared" si="1"/>
        <v>49.8</v>
      </c>
      <c r="K43" s="20">
        <v>0.8</v>
      </c>
      <c r="L43" s="20">
        <f t="shared" si="2"/>
        <v>66.4</v>
      </c>
      <c r="M43" s="20">
        <v>0.8</v>
      </c>
      <c r="N43" s="20">
        <f t="shared" si="3"/>
        <v>66.4</v>
      </c>
      <c r="O43" s="20">
        <v>0.75</v>
      </c>
      <c r="P43" s="20">
        <f t="shared" si="4"/>
        <v>62.25</v>
      </c>
      <c r="Q43" s="20">
        <v>0.8</v>
      </c>
      <c r="R43" s="20">
        <f t="shared" si="5"/>
        <v>66.4</v>
      </c>
      <c r="S43" s="20"/>
      <c r="T43" s="20"/>
      <c r="U43" s="63"/>
      <c r="V43" s="55"/>
    </row>
    <row r="44" spans="1:22" ht="14.25" customHeight="1">
      <c r="A44" s="123"/>
      <c r="B44" s="49" t="s">
        <v>173</v>
      </c>
      <c r="C44" s="49" t="s">
        <v>10</v>
      </c>
      <c r="D44" s="49">
        <v>239</v>
      </c>
      <c r="E44" s="49">
        <v>3</v>
      </c>
      <c r="F44" s="49">
        <v>1</v>
      </c>
      <c r="G44" s="49">
        <f t="shared" si="0"/>
        <v>717</v>
      </c>
      <c r="H44" s="49">
        <v>430</v>
      </c>
      <c r="I44" s="20">
        <v>0.6</v>
      </c>
      <c r="J44" s="20">
        <f t="shared" si="1"/>
        <v>258</v>
      </c>
      <c r="K44" s="20">
        <v>0.8</v>
      </c>
      <c r="L44" s="20">
        <f t="shared" si="2"/>
        <v>344</v>
      </c>
      <c r="M44" s="20">
        <v>0.9</v>
      </c>
      <c r="N44" s="20">
        <f t="shared" si="3"/>
        <v>387</v>
      </c>
      <c r="O44" s="20">
        <v>0.9</v>
      </c>
      <c r="P44" s="20">
        <f t="shared" si="4"/>
        <v>387</v>
      </c>
      <c r="Q44" s="20">
        <v>0.8</v>
      </c>
      <c r="R44" s="20">
        <f t="shared" si="5"/>
        <v>344</v>
      </c>
      <c r="S44" s="20"/>
      <c r="T44" s="20"/>
      <c r="U44" s="63"/>
      <c r="V44" s="55"/>
    </row>
    <row r="45" spans="1:22" ht="14.25" customHeight="1">
      <c r="A45" s="123"/>
      <c r="B45" s="49" t="s">
        <v>173</v>
      </c>
      <c r="C45" s="49" t="s">
        <v>10</v>
      </c>
      <c r="D45" s="49">
        <v>59</v>
      </c>
      <c r="E45" s="49">
        <v>5</v>
      </c>
      <c r="F45" s="51">
        <v>0.8</v>
      </c>
      <c r="G45" s="49">
        <f t="shared" si="0"/>
        <v>236</v>
      </c>
      <c r="H45" s="49">
        <v>125</v>
      </c>
      <c r="I45" s="20">
        <v>0.6</v>
      </c>
      <c r="J45" s="20">
        <f t="shared" si="1"/>
        <v>75</v>
      </c>
      <c r="K45" s="20">
        <v>0.8</v>
      </c>
      <c r="L45" s="20">
        <f t="shared" si="2"/>
        <v>100</v>
      </c>
      <c r="M45" s="20">
        <v>0.9</v>
      </c>
      <c r="N45" s="20">
        <f t="shared" si="3"/>
        <v>112.5</v>
      </c>
      <c r="O45" s="20">
        <v>0.9</v>
      </c>
      <c r="P45" s="20">
        <f t="shared" si="4"/>
        <v>112.5</v>
      </c>
      <c r="Q45" s="20">
        <v>0.8</v>
      </c>
      <c r="R45" s="20">
        <f t="shared" si="5"/>
        <v>100</v>
      </c>
      <c r="S45" s="20"/>
      <c r="T45" s="20"/>
      <c r="U45" s="63"/>
      <c r="V45" s="55"/>
    </row>
    <row r="46" spans="1:22" ht="14.25" customHeight="1">
      <c r="A46" s="123"/>
      <c r="B46" s="49" t="s">
        <v>173</v>
      </c>
      <c r="C46" s="49" t="s">
        <v>12</v>
      </c>
      <c r="D46" s="49">
        <v>295</v>
      </c>
      <c r="E46" s="49">
        <v>1</v>
      </c>
      <c r="F46" s="49">
        <v>2</v>
      </c>
      <c r="G46" s="49">
        <f t="shared" si="0"/>
        <v>590</v>
      </c>
      <c r="H46" s="49">
        <v>313</v>
      </c>
      <c r="I46" s="20">
        <v>0.6</v>
      </c>
      <c r="J46" s="20">
        <f t="shared" si="1"/>
        <v>187.79999999999998</v>
      </c>
      <c r="K46" s="20">
        <v>0.8</v>
      </c>
      <c r="L46" s="20">
        <f t="shared" si="2"/>
        <v>250.4</v>
      </c>
      <c r="M46" s="20">
        <v>0.8</v>
      </c>
      <c r="N46" s="20">
        <f t="shared" si="3"/>
        <v>250.4</v>
      </c>
      <c r="O46" s="20">
        <v>0.8</v>
      </c>
      <c r="P46" s="20">
        <f t="shared" si="4"/>
        <v>250.4</v>
      </c>
      <c r="Q46" s="20">
        <v>0.75</v>
      </c>
      <c r="R46" s="20">
        <f t="shared" si="5"/>
        <v>234.75</v>
      </c>
      <c r="S46" s="20"/>
      <c r="T46" s="20"/>
      <c r="U46" s="63"/>
      <c r="V46" s="55"/>
    </row>
    <row r="47" spans="1:22" ht="14.25" customHeight="1">
      <c r="A47" s="123"/>
      <c r="B47" s="49" t="s">
        <v>173</v>
      </c>
      <c r="C47" s="49" t="s">
        <v>203</v>
      </c>
      <c r="D47" s="49">
        <v>100</v>
      </c>
      <c r="E47" s="49">
        <v>2</v>
      </c>
      <c r="F47" s="49">
        <v>1.5</v>
      </c>
      <c r="G47" s="49">
        <f t="shared" si="0"/>
        <v>300</v>
      </c>
      <c r="H47" s="49">
        <v>60</v>
      </c>
      <c r="I47" s="20">
        <v>0.6</v>
      </c>
      <c r="J47" s="20">
        <f t="shared" si="1"/>
        <v>36</v>
      </c>
      <c r="K47" s="20">
        <v>0.6</v>
      </c>
      <c r="L47" s="20">
        <f t="shared" si="2"/>
        <v>36</v>
      </c>
      <c r="M47" s="20">
        <v>0.6</v>
      </c>
      <c r="N47" s="20">
        <f t="shared" si="3"/>
        <v>36</v>
      </c>
      <c r="O47" s="20">
        <v>0.6</v>
      </c>
      <c r="P47" s="20">
        <f t="shared" si="4"/>
        <v>36</v>
      </c>
      <c r="Q47" s="20">
        <v>0.6</v>
      </c>
      <c r="R47" s="20">
        <f t="shared" si="5"/>
        <v>36</v>
      </c>
      <c r="S47" s="20"/>
      <c r="T47" s="20"/>
      <c r="U47" s="63"/>
      <c r="V47" s="55"/>
    </row>
    <row r="48" spans="1:22" ht="14.25" customHeight="1">
      <c r="A48" s="123"/>
      <c r="B48" s="49" t="s">
        <v>174</v>
      </c>
      <c r="C48" s="49" t="s">
        <v>8</v>
      </c>
      <c r="D48" s="49">
        <v>26</v>
      </c>
      <c r="E48" s="49">
        <v>2</v>
      </c>
      <c r="F48" s="51">
        <v>1</v>
      </c>
      <c r="G48" s="49">
        <f t="shared" si="0"/>
        <v>52</v>
      </c>
      <c r="H48" s="49">
        <v>60</v>
      </c>
      <c r="I48" s="20">
        <v>0.8</v>
      </c>
      <c r="J48" s="20">
        <f t="shared" si="1"/>
        <v>48</v>
      </c>
      <c r="K48" s="20">
        <v>0.8</v>
      </c>
      <c r="L48" s="20">
        <f t="shared" si="2"/>
        <v>48</v>
      </c>
      <c r="M48" s="20">
        <v>0.8</v>
      </c>
      <c r="N48" s="20">
        <f t="shared" si="3"/>
        <v>48</v>
      </c>
      <c r="O48" s="20">
        <v>0.8</v>
      </c>
      <c r="P48" s="20">
        <f t="shared" si="4"/>
        <v>48</v>
      </c>
      <c r="Q48" s="20">
        <v>0.8</v>
      </c>
      <c r="R48" s="20">
        <f t="shared" si="5"/>
        <v>48</v>
      </c>
      <c r="S48" s="20"/>
      <c r="T48" s="20"/>
      <c r="U48" s="63"/>
      <c r="V48" s="55"/>
    </row>
    <row r="49" spans="1:22" ht="14.25" customHeight="1">
      <c r="A49" s="123"/>
      <c r="B49" s="49" t="s">
        <v>174</v>
      </c>
      <c r="C49" s="49" t="s">
        <v>27</v>
      </c>
      <c r="D49" s="49">
        <v>136</v>
      </c>
      <c r="E49" s="49">
        <v>1</v>
      </c>
      <c r="F49" s="49">
        <v>1.5</v>
      </c>
      <c r="G49" s="49">
        <f t="shared" si="0"/>
        <v>204</v>
      </c>
      <c r="H49" s="49">
        <v>108</v>
      </c>
      <c r="I49" s="20">
        <v>0.8</v>
      </c>
      <c r="J49" s="20">
        <f t="shared" si="1"/>
        <v>86.4</v>
      </c>
      <c r="K49" s="20">
        <v>0.8</v>
      </c>
      <c r="L49" s="20">
        <f t="shared" si="2"/>
        <v>86.4</v>
      </c>
      <c r="M49" s="20">
        <v>0.9</v>
      </c>
      <c r="N49" s="20">
        <f t="shared" si="3"/>
        <v>97.2</v>
      </c>
      <c r="O49" s="20">
        <v>0.9</v>
      </c>
      <c r="P49" s="20">
        <f t="shared" si="4"/>
        <v>97.2</v>
      </c>
      <c r="Q49" s="20">
        <v>0.8</v>
      </c>
      <c r="R49" s="20">
        <f t="shared" si="5"/>
        <v>86.4</v>
      </c>
      <c r="S49" s="20"/>
      <c r="T49" s="20"/>
      <c r="U49" s="63"/>
      <c r="V49" s="55"/>
    </row>
    <row r="50" spans="1:22" ht="14.25" customHeight="1">
      <c r="A50" s="123"/>
      <c r="B50" s="49" t="s">
        <v>174</v>
      </c>
      <c r="C50" s="49" t="s">
        <v>9</v>
      </c>
      <c r="D50" s="49">
        <v>35</v>
      </c>
      <c r="E50" s="49">
        <v>1</v>
      </c>
      <c r="F50" s="49">
        <v>0.8</v>
      </c>
      <c r="G50" s="49">
        <f t="shared" si="0"/>
        <v>28</v>
      </c>
      <c r="H50" s="49">
        <v>6</v>
      </c>
      <c r="I50" s="20">
        <v>0.8</v>
      </c>
      <c r="J50" s="20">
        <f t="shared" si="1"/>
        <v>4.800000000000001</v>
      </c>
      <c r="K50" s="20">
        <v>0.8</v>
      </c>
      <c r="L50" s="20">
        <f t="shared" si="2"/>
        <v>4.800000000000001</v>
      </c>
      <c r="M50" s="20">
        <v>0.9</v>
      </c>
      <c r="N50" s="20">
        <f t="shared" si="3"/>
        <v>5.4</v>
      </c>
      <c r="O50" s="20">
        <v>0.9</v>
      </c>
      <c r="P50" s="20">
        <f t="shared" si="4"/>
        <v>5.4</v>
      </c>
      <c r="Q50" s="20">
        <v>0.8</v>
      </c>
      <c r="R50" s="20">
        <f t="shared" si="5"/>
        <v>4.800000000000001</v>
      </c>
      <c r="S50" s="20"/>
      <c r="T50" s="20"/>
      <c r="U50" s="63"/>
      <c r="V50" s="55"/>
    </row>
    <row r="51" spans="1:22" ht="14.25" customHeight="1">
      <c r="A51" s="123"/>
      <c r="B51" s="49" t="s">
        <v>174</v>
      </c>
      <c r="C51" s="49" t="s">
        <v>10</v>
      </c>
      <c r="D51" s="49">
        <v>100</v>
      </c>
      <c r="E51" s="49">
        <v>5</v>
      </c>
      <c r="F51" s="49">
        <v>1</v>
      </c>
      <c r="G51" s="49">
        <f t="shared" si="0"/>
        <v>500</v>
      </c>
      <c r="H51" s="49">
        <v>300</v>
      </c>
      <c r="I51" s="20">
        <v>0.8</v>
      </c>
      <c r="J51" s="20">
        <f t="shared" si="1"/>
        <v>240</v>
      </c>
      <c r="K51" s="20">
        <v>0.8</v>
      </c>
      <c r="L51" s="20">
        <f t="shared" si="2"/>
        <v>240</v>
      </c>
      <c r="M51" s="20">
        <v>0.8</v>
      </c>
      <c r="N51" s="20">
        <f t="shared" si="3"/>
        <v>240</v>
      </c>
      <c r="O51" s="20">
        <v>0.8</v>
      </c>
      <c r="P51" s="20">
        <f t="shared" si="4"/>
        <v>240</v>
      </c>
      <c r="Q51" s="20">
        <v>0.8</v>
      </c>
      <c r="R51" s="20">
        <f t="shared" si="5"/>
        <v>240</v>
      </c>
      <c r="S51" s="20"/>
      <c r="T51" s="20"/>
      <c r="U51" s="63"/>
      <c r="V51" s="55"/>
    </row>
    <row r="52" spans="1:22" ht="14.25" customHeight="1">
      <c r="A52" s="123"/>
      <c r="B52" s="49" t="s">
        <v>174</v>
      </c>
      <c r="C52" s="49" t="s">
        <v>12</v>
      </c>
      <c r="D52" s="49">
        <v>180</v>
      </c>
      <c r="E52" s="49">
        <v>1</v>
      </c>
      <c r="F52" s="51">
        <v>0.8</v>
      </c>
      <c r="G52" s="49">
        <f t="shared" si="0"/>
        <v>144</v>
      </c>
      <c r="H52" s="49">
        <v>76</v>
      </c>
      <c r="I52" s="20">
        <v>0.8</v>
      </c>
      <c r="J52" s="20">
        <f t="shared" si="1"/>
        <v>60.800000000000004</v>
      </c>
      <c r="K52" s="20">
        <v>0.8</v>
      </c>
      <c r="L52" s="20">
        <f t="shared" si="2"/>
        <v>60.800000000000004</v>
      </c>
      <c r="M52" s="20">
        <v>0.8</v>
      </c>
      <c r="N52" s="20">
        <f t="shared" si="3"/>
        <v>60.800000000000004</v>
      </c>
      <c r="O52" s="20">
        <v>0.8</v>
      </c>
      <c r="P52" s="20">
        <f t="shared" si="4"/>
        <v>60.800000000000004</v>
      </c>
      <c r="Q52" s="20">
        <v>0.8</v>
      </c>
      <c r="R52" s="20">
        <f t="shared" si="5"/>
        <v>60.800000000000004</v>
      </c>
      <c r="S52" s="20"/>
      <c r="T52" s="20"/>
      <c r="U52" s="63"/>
      <c r="V52" s="55"/>
    </row>
    <row r="53" spans="1:22" ht="14.25" customHeight="1">
      <c r="A53" s="123"/>
      <c r="B53" s="49" t="s">
        <v>174</v>
      </c>
      <c r="C53" s="49" t="s">
        <v>28</v>
      </c>
      <c r="D53" s="49">
        <v>1655</v>
      </c>
      <c r="E53" s="49">
        <v>1</v>
      </c>
      <c r="F53" s="49">
        <v>1.3</v>
      </c>
      <c r="G53" s="49">
        <f t="shared" si="0"/>
        <v>2151.5</v>
      </c>
      <c r="H53" s="49">
        <v>430</v>
      </c>
      <c r="I53" s="20">
        <v>0.8</v>
      </c>
      <c r="J53" s="20">
        <f t="shared" si="1"/>
        <v>344</v>
      </c>
      <c r="K53" s="20">
        <v>0.8</v>
      </c>
      <c r="L53" s="20">
        <f t="shared" si="2"/>
        <v>344</v>
      </c>
      <c r="M53" s="20">
        <v>0.8</v>
      </c>
      <c r="N53" s="20">
        <f t="shared" si="3"/>
        <v>344</v>
      </c>
      <c r="O53" s="20">
        <v>0.8</v>
      </c>
      <c r="P53" s="20">
        <f t="shared" si="4"/>
        <v>344</v>
      </c>
      <c r="Q53" s="20">
        <v>0.8</v>
      </c>
      <c r="R53" s="20">
        <f t="shared" si="5"/>
        <v>344</v>
      </c>
      <c r="S53" s="20"/>
      <c r="T53" s="20"/>
      <c r="U53" s="63"/>
      <c r="V53" s="55"/>
    </row>
    <row r="54" spans="1:22" s="60" customFormat="1" ht="14.25" customHeight="1">
      <c r="A54" s="124"/>
      <c r="B54" s="57" t="s">
        <v>174</v>
      </c>
      <c r="C54" s="57" t="s">
        <v>13</v>
      </c>
      <c r="D54" s="57">
        <v>23</v>
      </c>
      <c r="E54" s="57">
        <v>1</v>
      </c>
      <c r="F54" s="57">
        <v>0.8</v>
      </c>
      <c r="G54" s="57">
        <f t="shared" si="0"/>
        <v>18.400000000000002</v>
      </c>
      <c r="H54" s="57">
        <v>4</v>
      </c>
      <c r="I54" s="58">
        <v>0.8</v>
      </c>
      <c r="J54" s="58">
        <f t="shared" si="1"/>
        <v>3.2</v>
      </c>
      <c r="K54" s="58">
        <v>0.8</v>
      </c>
      <c r="L54" s="58">
        <f t="shared" si="2"/>
        <v>3.2</v>
      </c>
      <c r="M54" s="58">
        <v>0.6</v>
      </c>
      <c r="N54" s="58">
        <f t="shared" si="3"/>
        <v>2.4</v>
      </c>
      <c r="O54" s="58">
        <v>0.75</v>
      </c>
      <c r="P54" s="58">
        <f t="shared" si="4"/>
        <v>3</v>
      </c>
      <c r="Q54" s="58">
        <v>0.7</v>
      </c>
      <c r="R54" s="58">
        <f t="shared" si="5"/>
        <v>2.8</v>
      </c>
      <c r="S54" s="58"/>
      <c r="T54" s="58"/>
      <c r="U54" s="64">
        <v>0.7758333333333335</v>
      </c>
      <c r="V54" s="59">
        <f>SUM(J43:J54,L43:L54,N43:N54,P43:P54,R43:R54)/60</f>
        <v>130.70666666666665</v>
      </c>
    </row>
    <row r="55" spans="1:22" ht="14.25" customHeight="1">
      <c r="A55" s="122" t="s">
        <v>166</v>
      </c>
      <c r="B55" s="51" t="s">
        <v>29</v>
      </c>
      <c r="C55" s="50" t="s">
        <v>8</v>
      </c>
      <c r="D55" s="50">
        <v>16</v>
      </c>
      <c r="E55" s="50">
        <v>6</v>
      </c>
      <c r="F55" s="51">
        <v>1</v>
      </c>
      <c r="G55" s="49">
        <f t="shared" si="0"/>
        <v>96</v>
      </c>
      <c r="H55" s="49">
        <v>110</v>
      </c>
      <c r="I55" s="20">
        <v>0.7</v>
      </c>
      <c r="J55" s="20">
        <f t="shared" si="1"/>
        <v>77</v>
      </c>
      <c r="K55" s="20">
        <v>0.9</v>
      </c>
      <c r="L55" s="20">
        <f t="shared" si="2"/>
        <v>99</v>
      </c>
      <c r="M55" s="20">
        <v>0.6</v>
      </c>
      <c r="N55" s="20">
        <f t="shared" si="3"/>
        <v>66</v>
      </c>
      <c r="O55" s="20">
        <v>0.6</v>
      </c>
      <c r="P55" s="20">
        <f t="shared" si="4"/>
        <v>66</v>
      </c>
      <c r="Q55" s="20">
        <v>0.6</v>
      </c>
      <c r="R55" s="20">
        <f t="shared" si="5"/>
        <v>66</v>
      </c>
      <c r="S55" s="20"/>
      <c r="T55" s="20"/>
      <c r="U55" s="63"/>
      <c r="V55" s="55"/>
    </row>
    <row r="56" spans="1:22" ht="14.25" customHeight="1">
      <c r="A56" s="123"/>
      <c r="B56" s="51" t="s">
        <v>29</v>
      </c>
      <c r="C56" s="50" t="s">
        <v>12</v>
      </c>
      <c r="D56" s="50">
        <v>112</v>
      </c>
      <c r="E56" s="50">
        <v>3</v>
      </c>
      <c r="F56" s="51">
        <v>0.8</v>
      </c>
      <c r="G56" s="49">
        <f t="shared" si="0"/>
        <v>268.8</v>
      </c>
      <c r="H56" s="49">
        <v>157</v>
      </c>
      <c r="I56" s="20">
        <v>1</v>
      </c>
      <c r="J56" s="20">
        <f t="shared" si="1"/>
        <v>157</v>
      </c>
      <c r="K56" s="20">
        <v>1</v>
      </c>
      <c r="L56" s="20">
        <f t="shared" si="2"/>
        <v>157</v>
      </c>
      <c r="M56" s="20">
        <v>0.8</v>
      </c>
      <c r="N56" s="20">
        <f t="shared" si="3"/>
        <v>125.60000000000001</v>
      </c>
      <c r="O56" s="20">
        <v>0.75</v>
      </c>
      <c r="P56" s="20">
        <f t="shared" si="4"/>
        <v>117.75</v>
      </c>
      <c r="Q56" s="20">
        <v>0.75</v>
      </c>
      <c r="R56" s="20">
        <f t="shared" si="5"/>
        <v>117.75</v>
      </c>
      <c r="S56" s="20"/>
      <c r="T56" s="20"/>
      <c r="U56" s="63"/>
      <c r="V56" s="55"/>
    </row>
    <row r="57" spans="1:22" ht="14.25" customHeight="1">
      <c r="A57" s="123"/>
      <c r="B57" s="51" t="s">
        <v>29</v>
      </c>
      <c r="C57" s="50" t="s">
        <v>23</v>
      </c>
      <c r="D57" s="50">
        <v>216</v>
      </c>
      <c r="E57" s="50">
        <v>2</v>
      </c>
      <c r="F57" s="51">
        <v>1.5</v>
      </c>
      <c r="G57" s="49">
        <f t="shared" si="0"/>
        <v>648</v>
      </c>
      <c r="H57" s="49">
        <v>130</v>
      </c>
      <c r="I57" s="20">
        <v>1</v>
      </c>
      <c r="J57" s="20">
        <f t="shared" si="1"/>
        <v>130</v>
      </c>
      <c r="K57" s="20">
        <v>1</v>
      </c>
      <c r="L57" s="20">
        <f t="shared" si="2"/>
        <v>130</v>
      </c>
      <c r="M57" s="20">
        <v>0.8</v>
      </c>
      <c r="N57" s="20">
        <f t="shared" si="3"/>
        <v>104</v>
      </c>
      <c r="O57" s="20">
        <v>0.8</v>
      </c>
      <c r="P57" s="20">
        <f t="shared" si="4"/>
        <v>104</v>
      </c>
      <c r="Q57" s="20">
        <v>0.8</v>
      </c>
      <c r="R57" s="20">
        <f t="shared" si="5"/>
        <v>104</v>
      </c>
      <c r="S57" s="20"/>
      <c r="T57" s="20"/>
      <c r="U57" s="63"/>
      <c r="V57" s="55"/>
    </row>
    <row r="58" spans="1:22" ht="14.25" customHeight="1">
      <c r="A58" s="123"/>
      <c r="B58" s="51" t="s">
        <v>29</v>
      </c>
      <c r="C58" s="50" t="s">
        <v>30</v>
      </c>
      <c r="D58" s="50">
        <v>66</v>
      </c>
      <c r="E58" s="50">
        <v>1</v>
      </c>
      <c r="F58" s="49">
        <v>1.5</v>
      </c>
      <c r="G58" s="49">
        <f t="shared" si="0"/>
        <v>99</v>
      </c>
      <c r="H58" s="49">
        <v>53</v>
      </c>
      <c r="I58" s="20">
        <v>1</v>
      </c>
      <c r="J58" s="20">
        <f t="shared" si="1"/>
        <v>53</v>
      </c>
      <c r="K58" s="20">
        <v>1</v>
      </c>
      <c r="L58" s="20">
        <f t="shared" si="2"/>
        <v>53</v>
      </c>
      <c r="M58" s="20">
        <v>0.8</v>
      </c>
      <c r="N58" s="20">
        <f t="shared" si="3"/>
        <v>42.400000000000006</v>
      </c>
      <c r="O58" s="20">
        <v>0.8</v>
      </c>
      <c r="P58" s="20">
        <f t="shared" si="4"/>
        <v>42.400000000000006</v>
      </c>
      <c r="Q58" s="20">
        <v>0.8</v>
      </c>
      <c r="R58" s="20">
        <f t="shared" si="5"/>
        <v>42.400000000000006</v>
      </c>
      <c r="S58" s="20"/>
      <c r="T58" s="20"/>
      <c r="U58" s="63"/>
      <c r="V58" s="55"/>
    </row>
    <row r="59" spans="1:22" ht="14.25" customHeight="1">
      <c r="A59" s="123"/>
      <c r="B59" s="51" t="s">
        <v>204</v>
      </c>
      <c r="C59" s="50" t="s">
        <v>8</v>
      </c>
      <c r="D59" s="50">
        <v>4.7</v>
      </c>
      <c r="E59" s="50">
        <v>6</v>
      </c>
      <c r="F59" s="51">
        <v>1</v>
      </c>
      <c r="G59" s="49">
        <f t="shared" si="0"/>
        <v>28.200000000000003</v>
      </c>
      <c r="H59" s="49">
        <v>32</v>
      </c>
      <c r="I59" s="20">
        <v>0.8</v>
      </c>
      <c r="J59" s="20">
        <f t="shared" si="1"/>
        <v>25.6</v>
      </c>
      <c r="K59" s="20">
        <v>1</v>
      </c>
      <c r="L59" s="20">
        <f t="shared" si="2"/>
        <v>32</v>
      </c>
      <c r="M59" s="20">
        <v>0.75</v>
      </c>
      <c r="N59" s="20">
        <f t="shared" si="3"/>
        <v>24</v>
      </c>
      <c r="O59" s="20">
        <v>0.75</v>
      </c>
      <c r="P59" s="20">
        <f t="shared" si="4"/>
        <v>24</v>
      </c>
      <c r="Q59" s="20">
        <v>0.75</v>
      </c>
      <c r="R59" s="20">
        <f t="shared" si="5"/>
        <v>24</v>
      </c>
      <c r="S59" s="20"/>
      <c r="T59" s="20"/>
      <c r="U59" s="63"/>
      <c r="V59" s="55"/>
    </row>
    <row r="60" spans="1:22" ht="14.25" customHeight="1">
      <c r="A60" s="123"/>
      <c r="B60" s="51" t="s">
        <v>204</v>
      </c>
      <c r="C60" s="50" t="s">
        <v>12</v>
      </c>
      <c r="D60" s="50">
        <v>201.5</v>
      </c>
      <c r="E60" s="50">
        <v>3</v>
      </c>
      <c r="F60" s="51">
        <v>0.8</v>
      </c>
      <c r="G60" s="49">
        <f t="shared" si="0"/>
        <v>483.6</v>
      </c>
      <c r="H60" s="49">
        <v>257</v>
      </c>
      <c r="I60" s="20">
        <v>1</v>
      </c>
      <c r="J60" s="20">
        <f t="shared" si="1"/>
        <v>257</v>
      </c>
      <c r="K60" s="20">
        <v>0.8</v>
      </c>
      <c r="L60" s="20">
        <f t="shared" si="2"/>
        <v>205.60000000000002</v>
      </c>
      <c r="M60" s="20">
        <v>0.8</v>
      </c>
      <c r="N60" s="20">
        <f t="shared" si="3"/>
        <v>205.60000000000002</v>
      </c>
      <c r="O60" s="20">
        <v>0.9</v>
      </c>
      <c r="P60" s="20">
        <f t="shared" si="4"/>
        <v>231.3</v>
      </c>
      <c r="Q60" s="20">
        <v>0.9</v>
      </c>
      <c r="R60" s="20">
        <f t="shared" si="5"/>
        <v>231.3</v>
      </c>
      <c r="S60" s="20"/>
      <c r="T60" s="20"/>
      <c r="U60" s="63"/>
      <c r="V60" s="55"/>
    </row>
    <row r="61" spans="1:22" ht="14.25" customHeight="1">
      <c r="A61" s="123"/>
      <c r="B61" s="51" t="s">
        <v>204</v>
      </c>
      <c r="C61" s="50" t="s">
        <v>12</v>
      </c>
      <c r="D61" s="50">
        <v>32</v>
      </c>
      <c r="E61" s="50">
        <v>2</v>
      </c>
      <c r="F61" s="51">
        <v>0.8</v>
      </c>
      <c r="G61" s="49">
        <f t="shared" si="0"/>
        <v>51.2</v>
      </c>
      <c r="H61" s="49">
        <v>27</v>
      </c>
      <c r="I61" s="20">
        <v>1</v>
      </c>
      <c r="J61" s="20">
        <f t="shared" si="1"/>
        <v>27</v>
      </c>
      <c r="K61" s="20">
        <v>1</v>
      </c>
      <c r="L61" s="20">
        <f t="shared" si="2"/>
        <v>27</v>
      </c>
      <c r="M61" s="20">
        <v>0.8</v>
      </c>
      <c r="N61" s="20">
        <f t="shared" si="3"/>
        <v>21.6</v>
      </c>
      <c r="O61" s="20">
        <v>0.9</v>
      </c>
      <c r="P61" s="20">
        <f t="shared" si="4"/>
        <v>24.3</v>
      </c>
      <c r="Q61" s="20">
        <v>0.9</v>
      </c>
      <c r="R61" s="20">
        <f t="shared" si="5"/>
        <v>24.3</v>
      </c>
      <c r="S61" s="20"/>
      <c r="T61" s="20"/>
      <c r="U61" s="63"/>
      <c r="V61" s="55"/>
    </row>
    <row r="62" spans="1:22" ht="14.25" customHeight="1">
      <c r="A62" s="123"/>
      <c r="B62" s="51" t="s">
        <v>204</v>
      </c>
      <c r="C62" s="50" t="s">
        <v>23</v>
      </c>
      <c r="D62" s="50">
        <v>288</v>
      </c>
      <c r="E62" s="50">
        <v>2</v>
      </c>
      <c r="F62" s="51">
        <v>1.5</v>
      </c>
      <c r="G62" s="49">
        <f t="shared" si="0"/>
        <v>864</v>
      </c>
      <c r="H62" s="49">
        <v>173</v>
      </c>
      <c r="I62" s="20">
        <v>1</v>
      </c>
      <c r="J62" s="20">
        <f t="shared" si="1"/>
        <v>173</v>
      </c>
      <c r="K62" s="20">
        <v>1</v>
      </c>
      <c r="L62" s="20">
        <f t="shared" si="2"/>
        <v>173</v>
      </c>
      <c r="M62" s="20">
        <v>0.8</v>
      </c>
      <c r="N62" s="20">
        <f t="shared" si="3"/>
        <v>138.4</v>
      </c>
      <c r="O62" s="20">
        <v>0.9</v>
      </c>
      <c r="P62" s="20">
        <f t="shared" si="4"/>
        <v>155.70000000000002</v>
      </c>
      <c r="Q62" s="20">
        <v>0.9</v>
      </c>
      <c r="R62" s="20">
        <f t="shared" si="5"/>
        <v>155.70000000000002</v>
      </c>
      <c r="S62" s="20"/>
      <c r="T62" s="20"/>
      <c r="U62" s="63"/>
      <c r="V62" s="55"/>
    </row>
    <row r="63" spans="1:22" ht="14.25" customHeight="1">
      <c r="A63" s="123"/>
      <c r="B63" s="51" t="s">
        <v>204</v>
      </c>
      <c r="C63" s="50" t="s">
        <v>30</v>
      </c>
      <c r="D63" s="50">
        <v>25</v>
      </c>
      <c r="E63" s="50">
        <v>2</v>
      </c>
      <c r="F63" s="49">
        <v>1.5</v>
      </c>
      <c r="G63" s="49">
        <f t="shared" si="0"/>
        <v>75</v>
      </c>
      <c r="H63" s="49">
        <v>40</v>
      </c>
      <c r="I63" s="20">
        <v>1</v>
      </c>
      <c r="J63" s="20">
        <f t="shared" si="1"/>
        <v>40</v>
      </c>
      <c r="K63" s="20">
        <v>1</v>
      </c>
      <c r="L63" s="20">
        <f t="shared" si="2"/>
        <v>40</v>
      </c>
      <c r="M63" s="20">
        <v>0.8</v>
      </c>
      <c r="N63" s="20">
        <f t="shared" si="3"/>
        <v>32</v>
      </c>
      <c r="O63" s="20">
        <v>0.9</v>
      </c>
      <c r="P63" s="20">
        <f t="shared" si="4"/>
        <v>36</v>
      </c>
      <c r="Q63" s="20">
        <v>0.9</v>
      </c>
      <c r="R63" s="20">
        <f t="shared" si="5"/>
        <v>36</v>
      </c>
      <c r="S63" s="20"/>
      <c r="T63" s="20"/>
      <c r="U63" s="63"/>
      <c r="V63" s="55"/>
    </row>
    <row r="64" spans="1:22" ht="14.25" customHeight="1">
      <c r="A64" s="123"/>
      <c r="B64" s="49" t="s">
        <v>175</v>
      </c>
      <c r="C64" s="49" t="s">
        <v>8</v>
      </c>
      <c r="D64" s="49">
        <v>5</v>
      </c>
      <c r="E64" s="49">
        <v>2</v>
      </c>
      <c r="F64" s="49">
        <v>1</v>
      </c>
      <c r="G64" s="49">
        <f t="shared" si="0"/>
        <v>10</v>
      </c>
      <c r="H64" s="49">
        <v>12</v>
      </c>
      <c r="I64" s="20">
        <v>0.8</v>
      </c>
      <c r="J64" s="20">
        <f t="shared" si="1"/>
        <v>9.600000000000001</v>
      </c>
      <c r="K64" s="20">
        <v>1</v>
      </c>
      <c r="L64" s="20">
        <f t="shared" si="2"/>
        <v>12</v>
      </c>
      <c r="M64" s="20">
        <v>0.8</v>
      </c>
      <c r="N64" s="20">
        <f t="shared" si="3"/>
        <v>9.600000000000001</v>
      </c>
      <c r="O64" s="20">
        <v>0.75</v>
      </c>
      <c r="P64" s="20">
        <f t="shared" si="4"/>
        <v>9</v>
      </c>
      <c r="Q64" s="20">
        <v>0.8</v>
      </c>
      <c r="R64" s="20">
        <f t="shared" si="5"/>
        <v>9.600000000000001</v>
      </c>
      <c r="S64" s="20"/>
      <c r="T64" s="20"/>
      <c r="U64" s="63"/>
      <c r="V64" s="55"/>
    </row>
    <row r="65" spans="1:22" ht="14.25" customHeight="1">
      <c r="A65" s="123"/>
      <c r="B65" s="49" t="s">
        <v>175</v>
      </c>
      <c r="C65" s="49" t="s">
        <v>8</v>
      </c>
      <c r="D65" s="49">
        <v>26</v>
      </c>
      <c r="E65" s="49">
        <v>2</v>
      </c>
      <c r="F65" s="51">
        <v>1</v>
      </c>
      <c r="G65" s="49">
        <f t="shared" si="0"/>
        <v>52</v>
      </c>
      <c r="H65" s="49">
        <v>60</v>
      </c>
      <c r="I65" s="20">
        <v>0.8</v>
      </c>
      <c r="J65" s="20">
        <f t="shared" si="1"/>
        <v>48</v>
      </c>
      <c r="K65" s="20">
        <v>0.8</v>
      </c>
      <c r="L65" s="20">
        <f t="shared" si="2"/>
        <v>48</v>
      </c>
      <c r="M65" s="20">
        <v>0.8</v>
      </c>
      <c r="N65" s="20">
        <f t="shared" si="3"/>
        <v>48</v>
      </c>
      <c r="O65" s="20">
        <v>0.75</v>
      </c>
      <c r="P65" s="20">
        <f t="shared" si="4"/>
        <v>45</v>
      </c>
      <c r="Q65" s="20">
        <v>0.8</v>
      </c>
      <c r="R65" s="20">
        <f t="shared" si="5"/>
        <v>48</v>
      </c>
      <c r="S65" s="20"/>
      <c r="T65" s="20"/>
      <c r="U65" s="63"/>
      <c r="V65" s="55"/>
    </row>
    <row r="66" spans="1:22" ht="14.25" customHeight="1">
      <c r="A66" s="123"/>
      <c r="B66" s="49" t="s">
        <v>175</v>
      </c>
      <c r="C66" s="49" t="s">
        <v>9</v>
      </c>
      <c r="D66" s="49">
        <v>35</v>
      </c>
      <c r="E66" s="49">
        <v>1</v>
      </c>
      <c r="F66" s="49">
        <v>0.8</v>
      </c>
      <c r="G66" s="49">
        <f t="shared" si="0"/>
        <v>28</v>
      </c>
      <c r="H66" s="49">
        <v>6</v>
      </c>
      <c r="I66" s="20">
        <v>0.8</v>
      </c>
      <c r="J66" s="20">
        <f t="shared" si="1"/>
        <v>4.800000000000001</v>
      </c>
      <c r="K66" s="20">
        <v>0.8</v>
      </c>
      <c r="L66" s="20">
        <f t="shared" si="2"/>
        <v>4.800000000000001</v>
      </c>
      <c r="M66" s="20">
        <v>0.8</v>
      </c>
      <c r="N66" s="20">
        <f t="shared" si="3"/>
        <v>4.800000000000001</v>
      </c>
      <c r="O66" s="20">
        <v>0.8</v>
      </c>
      <c r="P66" s="20">
        <f t="shared" si="4"/>
        <v>4.800000000000001</v>
      </c>
      <c r="Q66" s="20">
        <v>0.6</v>
      </c>
      <c r="R66" s="20">
        <f t="shared" si="5"/>
        <v>3.5999999999999996</v>
      </c>
      <c r="S66" s="20"/>
      <c r="T66" s="20"/>
      <c r="U66" s="63"/>
      <c r="V66" s="55"/>
    </row>
    <row r="67" spans="1:22" ht="14.25" customHeight="1">
      <c r="A67" s="123"/>
      <c r="B67" s="49" t="s">
        <v>175</v>
      </c>
      <c r="C67" s="49" t="s">
        <v>10</v>
      </c>
      <c r="D67" s="49">
        <v>100</v>
      </c>
      <c r="E67" s="49">
        <v>9</v>
      </c>
      <c r="F67" s="49">
        <v>1</v>
      </c>
      <c r="G67" s="49">
        <f t="shared" si="0"/>
        <v>900</v>
      </c>
      <c r="H67" s="49">
        <v>540</v>
      </c>
      <c r="I67" s="20">
        <v>0.8</v>
      </c>
      <c r="J67" s="20">
        <f t="shared" si="1"/>
        <v>432</v>
      </c>
      <c r="K67" s="20">
        <v>0.8</v>
      </c>
      <c r="L67" s="20">
        <f t="shared" si="2"/>
        <v>432</v>
      </c>
      <c r="M67" s="20">
        <v>0.8</v>
      </c>
      <c r="N67" s="20">
        <f t="shared" si="3"/>
        <v>432</v>
      </c>
      <c r="O67" s="20">
        <v>0.8</v>
      </c>
      <c r="P67" s="20">
        <f t="shared" si="4"/>
        <v>432</v>
      </c>
      <c r="Q67" s="20">
        <v>0.6</v>
      </c>
      <c r="R67" s="20">
        <f t="shared" si="5"/>
        <v>324</v>
      </c>
      <c r="S67" s="20"/>
      <c r="T67" s="20"/>
      <c r="U67" s="63"/>
      <c r="V67" s="55"/>
    </row>
    <row r="68" spans="1:22" ht="14.25" customHeight="1">
      <c r="A68" s="123"/>
      <c r="B68" s="49" t="s">
        <v>175</v>
      </c>
      <c r="C68" s="49" t="s">
        <v>11</v>
      </c>
      <c r="D68" s="49">
        <v>12</v>
      </c>
      <c r="E68" s="49">
        <v>1</v>
      </c>
      <c r="F68" s="49">
        <v>1</v>
      </c>
      <c r="G68" s="49">
        <f t="shared" si="0"/>
        <v>12</v>
      </c>
      <c r="H68" s="49">
        <v>6</v>
      </c>
      <c r="I68" s="20">
        <v>0.8</v>
      </c>
      <c r="J68" s="20">
        <f t="shared" si="1"/>
        <v>4.800000000000001</v>
      </c>
      <c r="K68" s="20">
        <v>0.8</v>
      </c>
      <c r="L68" s="20">
        <f t="shared" si="2"/>
        <v>4.800000000000001</v>
      </c>
      <c r="M68" s="20">
        <v>0.8</v>
      </c>
      <c r="N68" s="20">
        <f t="shared" si="3"/>
        <v>4.800000000000001</v>
      </c>
      <c r="O68" s="20">
        <v>0.9</v>
      </c>
      <c r="P68" s="20">
        <f t="shared" si="4"/>
        <v>5.4</v>
      </c>
      <c r="Q68" s="20">
        <v>0.6</v>
      </c>
      <c r="R68" s="20">
        <f t="shared" si="5"/>
        <v>3.5999999999999996</v>
      </c>
      <c r="S68" s="20"/>
      <c r="T68" s="20"/>
      <c r="U68" s="63"/>
      <c r="V68" s="55"/>
    </row>
    <row r="69" spans="1:22" ht="14.25" customHeight="1">
      <c r="A69" s="123"/>
      <c r="B69" s="49" t="s">
        <v>175</v>
      </c>
      <c r="C69" s="49" t="s">
        <v>12</v>
      </c>
      <c r="D69" s="49">
        <v>210</v>
      </c>
      <c r="E69" s="49">
        <v>1</v>
      </c>
      <c r="F69" s="51">
        <v>0.8</v>
      </c>
      <c r="G69" s="49">
        <f t="shared" si="0"/>
        <v>168</v>
      </c>
      <c r="H69" s="49">
        <v>89</v>
      </c>
      <c r="I69" s="20">
        <v>0.8</v>
      </c>
      <c r="J69" s="20">
        <f t="shared" si="1"/>
        <v>71.2</v>
      </c>
      <c r="K69" s="20">
        <v>0.7</v>
      </c>
      <c r="L69" s="20">
        <f t="shared" si="2"/>
        <v>62.3</v>
      </c>
      <c r="M69" s="20">
        <v>0.6</v>
      </c>
      <c r="N69" s="20">
        <f t="shared" si="3"/>
        <v>53.4</v>
      </c>
      <c r="O69" s="20">
        <v>0.75</v>
      </c>
      <c r="P69" s="20">
        <f t="shared" si="4"/>
        <v>66.75</v>
      </c>
      <c r="Q69" s="20">
        <v>0.6</v>
      </c>
      <c r="R69" s="20">
        <f t="shared" si="5"/>
        <v>53.4</v>
      </c>
      <c r="S69" s="20"/>
      <c r="T69" s="20"/>
      <c r="U69" s="63"/>
      <c r="V69" s="55"/>
    </row>
    <row r="70" spans="1:22" ht="14.25" customHeight="1">
      <c r="A70" s="123"/>
      <c r="B70" s="49" t="s">
        <v>175</v>
      </c>
      <c r="C70" s="49" t="s">
        <v>13</v>
      </c>
      <c r="D70" s="49">
        <v>23</v>
      </c>
      <c r="E70" s="49">
        <v>1</v>
      </c>
      <c r="F70" s="49">
        <v>0.8</v>
      </c>
      <c r="G70" s="49">
        <f t="shared" si="0"/>
        <v>18.400000000000002</v>
      </c>
      <c r="H70" s="49">
        <v>4</v>
      </c>
      <c r="I70" s="20">
        <v>0.8</v>
      </c>
      <c r="J70" s="20">
        <f t="shared" si="1"/>
        <v>3.2</v>
      </c>
      <c r="K70" s="20">
        <v>0.8</v>
      </c>
      <c r="L70" s="20">
        <f t="shared" si="2"/>
        <v>3.2</v>
      </c>
      <c r="M70" s="20">
        <v>0.75</v>
      </c>
      <c r="N70" s="20">
        <f t="shared" si="3"/>
        <v>3</v>
      </c>
      <c r="O70" s="20">
        <v>0.6</v>
      </c>
      <c r="P70" s="20">
        <f t="shared" si="4"/>
        <v>2.4</v>
      </c>
      <c r="Q70" s="20">
        <v>0.6</v>
      </c>
      <c r="R70" s="20">
        <f t="shared" si="5"/>
        <v>2.4</v>
      </c>
      <c r="S70" s="20"/>
      <c r="T70" s="20"/>
      <c r="U70" s="63"/>
      <c r="V70" s="55"/>
    </row>
    <row r="71" spans="1:22" s="60" customFormat="1" ht="14.25" customHeight="1">
      <c r="A71" s="124"/>
      <c r="B71" s="57" t="s">
        <v>175</v>
      </c>
      <c r="C71" s="57" t="s">
        <v>189</v>
      </c>
      <c r="D71" s="57">
        <v>180</v>
      </c>
      <c r="E71" s="57">
        <v>2</v>
      </c>
      <c r="F71" s="57">
        <v>1.5</v>
      </c>
      <c r="G71" s="57">
        <f aca="true" t="shared" si="6" ref="G71:G134">D71*E71*F71</f>
        <v>540</v>
      </c>
      <c r="H71" s="57">
        <v>108</v>
      </c>
      <c r="I71" s="58">
        <v>0.8</v>
      </c>
      <c r="J71" s="58">
        <f t="shared" si="1"/>
        <v>86.4</v>
      </c>
      <c r="K71" s="58">
        <v>0.8</v>
      </c>
      <c r="L71" s="58">
        <f t="shared" si="2"/>
        <v>86.4</v>
      </c>
      <c r="M71" s="58">
        <v>0.6</v>
      </c>
      <c r="N71" s="58">
        <f t="shared" si="3"/>
        <v>64.8</v>
      </c>
      <c r="O71" s="58">
        <v>0.6</v>
      </c>
      <c r="P71" s="58">
        <f t="shared" si="4"/>
        <v>64.8</v>
      </c>
      <c r="Q71" s="58">
        <v>0.6</v>
      </c>
      <c r="R71" s="58">
        <f t="shared" si="5"/>
        <v>64.8</v>
      </c>
      <c r="S71" s="58"/>
      <c r="T71" s="58"/>
      <c r="U71" s="64">
        <v>0.8088235294117648</v>
      </c>
      <c r="V71" s="59">
        <f>SUM(J55:J71,L55:L71,N55:N71,P55:P71,R55:R71)/60</f>
        <v>121.53583333333334</v>
      </c>
    </row>
    <row r="72" spans="1:22" ht="14.25" customHeight="1">
      <c r="A72" s="119" t="s">
        <v>64</v>
      </c>
      <c r="B72" s="49" t="s">
        <v>176</v>
      </c>
      <c r="C72" s="49" t="s">
        <v>8</v>
      </c>
      <c r="D72" s="49">
        <v>36</v>
      </c>
      <c r="E72" s="49">
        <v>2</v>
      </c>
      <c r="F72" s="51">
        <v>1</v>
      </c>
      <c r="G72" s="49">
        <f t="shared" si="6"/>
        <v>72</v>
      </c>
      <c r="H72" s="49">
        <v>83</v>
      </c>
      <c r="I72" s="20">
        <v>0.8</v>
      </c>
      <c r="J72" s="20">
        <f t="shared" si="1"/>
        <v>66.4</v>
      </c>
      <c r="K72" s="20">
        <v>0.8</v>
      </c>
      <c r="L72" s="20">
        <f t="shared" si="2"/>
        <v>66.4</v>
      </c>
      <c r="M72" s="20">
        <v>0.8</v>
      </c>
      <c r="N72" s="20">
        <f t="shared" si="3"/>
        <v>66.4</v>
      </c>
      <c r="O72" s="20">
        <v>0.8</v>
      </c>
      <c r="P72" s="20">
        <f t="shared" si="4"/>
        <v>66.4</v>
      </c>
      <c r="Q72" s="20">
        <v>0.8</v>
      </c>
      <c r="R72" s="20">
        <f t="shared" si="5"/>
        <v>66.4</v>
      </c>
      <c r="S72" s="20"/>
      <c r="T72" s="20"/>
      <c r="U72" s="63"/>
      <c r="V72" s="55"/>
    </row>
    <row r="73" spans="1:22" ht="14.25" customHeight="1">
      <c r="A73" s="120"/>
      <c r="B73" s="49" t="s">
        <v>176</v>
      </c>
      <c r="C73" s="49" t="s">
        <v>10</v>
      </c>
      <c r="D73" s="49">
        <v>239</v>
      </c>
      <c r="E73" s="49">
        <v>3</v>
      </c>
      <c r="F73" s="49">
        <v>1</v>
      </c>
      <c r="G73" s="49">
        <f t="shared" si="6"/>
        <v>717</v>
      </c>
      <c r="H73" s="49">
        <v>430</v>
      </c>
      <c r="I73" s="20">
        <v>0.8</v>
      </c>
      <c r="J73" s="20">
        <f t="shared" si="1"/>
        <v>344</v>
      </c>
      <c r="K73" s="20">
        <v>0.8</v>
      </c>
      <c r="L73" s="20">
        <f t="shared" si="2"/>
        <v>344</v>
      </c>
      <c r="M73" s="20">
        <v>0.9</v>
      </c>
      <c r="N73" s="20">
        <f t="shared" si="3"/>
        <v>387</v>
      </c>
      <c r="O73" s="20">
        <v>0.9</v>
      </c>
      <c r="P73" s="20">
        <f t="shared" si="4"/>
        <v>387</v>
      </c>
      <c r="Q73" s="20">
        <v>0.8</v>
      </c>
      <c r="R73" s="20">
        <f t="shared" si="5"/>
        <v>344</v>
      </c>
      <c r="S73" s="20"/>
      <c r="T73" s="20"/>
      <c r="U73" s="63"/>
      <c r="V73" s="55"/>
    </row>
    <row r="74" spans="1:22" ht="14.25" customHeight="1">
      <c r="A74" s="121"/>
      <c r="B74" s="49" t="s">
        <v>176</v>
      </c>
      <c r="C74" s="49" t="s">
        <v>11</v>
      </c>
      <c r="D74" s="49">
        <v>18</v>
      </c>
      <c r="E74" s="49">
        <v>1</v>
      </c>
      <c r="F74" s="51">
        <v>1</v>
      </c>
      <c r="G74" s="49">
        <f t="shared" si="6"/>
        <v>18</v>
      </c>
      <c r="H74" s="49">
        <v>10</v>
      </c>
      <c r="I74" s="20">
        <v>0.8</v>
      </c>
      <c r="J74" s="20">
        <f t="shared" si="1"/>
        <v>8</v>
      </c>
      <c r="K74" s="20">
        <v>0.8</v>
      </c>
      <c r="L74" s="20">
        <f t="shared" si="2"/>
        <v>8</v>
      </c>
      <c r="M74" s="20">
        <v>0.9</v>
      </c>
      <c r="N74" s="20">
        <f t="shared" si="3"/>
        <v>9</v>
      </c>
      <c r="O74" s="20">
        <v>0.9</v>
      </c>
      <c r="P74" s="20">
        <f t="shared" si="4"/>
        <v>9</v>
      </c>
      <c r="Q74" s="20">
        <v>0.8</v>
      </c>
      <c r="R74" s="20">
        <f t="shared" si="5"/>
        <v>8</v>
      </c>
      <c r="S74" s="20"/>
      <c r="T74" s="20"/>
      <c r="U74" s="63"/>
      <c r="V74" s="55"/>
    </row>
    <row r="75" spans="1:22" ht="14.25" customHeight="1">
      <c r="A75" s="119" t="s">
        <v>64</v>
      </c>
      <c r="B75" s="49" t="s">
        <v>176</v>
      </c>
      <c r="C75" s="49" t="s">
        <v>12</v>
      </c>
      <c r="D75" s="49">
        <v>303</v>
      </c>
      <c r="E75" s="49">
        <v>1</v>
      </c>
      <c r="F75" s="51">
        <v>0.8</v>
      </c>
      <c r="G75" s="49">
        <f t="shared" si="6"/>
        <v>242.4</v>
      </c>
      <c r="H75" s="49">
        <v>128</v>
      </c>
      <c r="I75" s="20">
        <v>0.8</v>
      </c>
      <c r="J75" s="20">
        <f t="shared" si="1"/>
        <v>102.4</v>
      </c>
      <c r="K75" s="20">
        <v>0.8</v>
      </c>
      <c r="L75" s="20">
        <f t="shared" si="2"/>
        <v>102.4</v>
      </c>
      <c r="M75" s="20">
        <v>0.8</v>
      </c>
      <c r="N75" s="20">
        <f t="shared" si="3"/>
        <v>102.4</v>
      </c>
      <c r="O75" s="20">
        <v>0.8</v>
      </c>
      <c r="P75" s="20">
        <f t="shared" si="4"/>
        <v>102.4</v>
      </c>
      <c r="Q75" s="20">
        <v>0.8</v>
      </c>
      <c r="R75" s="20">
        <f t="shared" si="5"/>
        <v>102.4</v>
      </c>
      <c r="S75" s="20"/>
      <c r="T75" s="20"/>
      <c r="U75" s="63"/>
      <c r="V75" s="55"/>
    </row>
    <row r="76" spans="1:22" ht="14.25" customHeight="1">
      <c r="A76" s="120"/>
      <c r="B76" s="49" t="s">
        <v>176</v>
      </c>
      <c r="C76" s="49" t="s">
        <v>205</v>
      </c>
      <c r="D76" s="49">
        <v>198</v>
      </c>
      <c r="E76" s="49">
        <v>1</v>
      </c>
      <c r="F76" s="49">
        <v>2</v>
      </c>
      <c r="G76" s="49">
        <f t="shared" si="6"/>
        <v>396</v>
      </c>
      <c r="H76" s="49">
        <v>79</v>
      </c>
      <c r="I76" s="20">
        <v>0.8</v>
      </c>
      <c r="J76" s="20">
        <f t="shared" si="1"/>
        <v>63.2</v>
      </c>
      <c r="K76" s="20">
        <v>0.8</v>
      </c>
      <c r="L76" s="20">
        <f t="shared" si="2"/>
        <v>63.2</v>
      </c>
      <c r="M76" s="20">
        <v>0.6</v>
      </c>
      <c r="N76" s="20">
        <f t="shared" si="3"/>
        <v>47.4</v>
      </c>
      <c r="O76" s="20">
        <v>0.75</v>
      </c>
      <c r="P76" s="20">
        <f t="shared" si="4"/>
        <v>59.25</v>
      </c>
      <c r="Q76" s="20">
        <v>0.8</v>
      </c>
      <c r="R76" s="20">
        <f t="shared" si="5"/>
        <v>63.2</v>
      </c>
      <c r="S76" s="20"/>
      <c r="T76" s="20"/>
      <c r="U76" s="63"/>
      <c r="V76" s="55"/>
    </row>
    <row r="77" spans="1:22" ht="14.25" customHeight="1">
      <c r="A77" s="120"/>
      <c r="B77" s="51" t="s">
        <v>177</v>
      </c>
      <c r="C77" s="50" t="s">
        <v>8</v>
      </c>
      <c r="D77" s="50">
        <v>8.6</v>
      </c>
      <c r="E77" s="50">
        <v>4</v>
      </c>
      <c r="F77" s="51">
        <v>1</v>
      </c>
      <c r="G77" s="49">
        <f t="shared" si="6"/>
        <v>34.4</v>
      </c>
      <c r="H77" s="49">
        <v>40</v>
      </c>
      <c r="I77" s="20">
        <v>0.7</v>
      </c>
      <c r="J77" s="20">
        <f aca="true" t="shared" si="7" ref="J77:J140">H77*I77</f>
        <v>28</v>
      </c>
      <c r="K77" s="20">
        <v>0.7</v>
      </c>
      <c r="L77" s="20">
        <f aca="true" t="shared" si="8" ref="L77:L140">H77*K77</f>
        <v>28</v>
      </c>
      <c r="M77" s="20">
        <v>0.6</v>
      </c>
      <c r="N77" s="20">
        <f aca="true" t="shared" si="9" ref="N77:N140">H77*M77</f>
        <v>24</v>
      </c>
      <c r="O77" s="20">
        <v>0.6</v>
      </c>
      <c r="P77" s="20">
        <f aca="true" t="shared" si="10" ref="P77:P140">O77*H77</f>
        <v>24</v>
      </c>
      <c r="Q77" s="20">
        <v>0.6</v>
      </c>
      <c r="R77" s="20">
        <f aca="true" t="shared" si="11" ref="R77:R140">Q77*H77</f>
        <v>24</v>
      </c>
      <c r="S77" s="20"/>
      <c r="T77" s="20"/>
      <c r="U77" s="63"/>
      <c r="V77" s="55"/>
    </row>
    <row r="78" spans="1:22" ht="14.25" customHeight="1">
      <c r="A78" s="120"/>
      <c r="B78" s="51" t="s">
        <v>177</v>
      </c>
      <c r="C78" s="50" t="s">
        <v>12</v>
      </c>
      <c r="D78" s="50">
        <v>108</v>
      </c>
      <c r="E78" s="50">
        <v>3</v>
      </c>
      <c r="F78" s="51">
        <v>0.8</v>
      </c>
      <c r="G78" s="49">
        <f t="shared" si="6"/>
        <v>259.2</v>
      </c>
      <c r="H78" s="49">
        <v>137</v>
      </c>
      <c r="I78" s="20">
        <v>1</v>
      </c>
      <c r="J78" s="20">
        <f t="shared" si="7"/>
        <v>137</v>
      </c>
      <c r="K78" s="20">
        <v>1</v>
      </c>
      <c r="L78" s="20">
        <f t="shared" si="8"/>
        <v>137</v>
      </c>
      <c r="M78" s="20">
        <v>0.8</v>
      </c>
      <c r="N78" s="20">
        <f t="shared" si="9"/>
        <v>109.60000000000001</v>
      </c>
      <c r="O78" s="20">
        <v>0.85</v>
      </c>
      <c r="P78" s="20">
        <f t="shared" si="10"/>
        <v>116.45</v>
      </c>
      <c r="Q78" s="20">
        <v>0.9</v>
      </c>
      <c r="R78" s="20">
        <f t="shared" si="11"/>
        <v>123.3</v>
      </c>
      <c r="S78" s="20"/>
      <c r="T78" s="20"/>
      <c r="U78" s="63"/>
      <c r="V78" s="55"/>
    </row>
    <row r="79" spans="1:22" ht="14.25" customHeight="1">
      <c r="A79" s="120"/>
      <c r="B79" s="51" t="s">
        <v>177</v>
      </c>
      <c r="C79" s="50" t="s">
        <v>23</v>
      </c>
      <c r="D79" s="50">
        <v>156</v>
      </c>
      <c r="E79" s="50">
        <v>2</v>
      </c>
      <c r="F79" s="51">
        <v>1.5</v>
      </c>
      <c r="G79" s="49">
        <f t="shared" si="6"/>
        <v>468</v>
      </c>
      <c r="H79" s="49">
        <v>24</v>
      </c>
      <c r="I79" s="20">
        <v>1</v>
      </c>
      <c r="J79" s="20">
        <f t="shared" si="7"/>
        <v>24</v>
      </c>
      <c r="K79" s="20">
        <v>1</v>
      </c>
      <c r="L79" s="20">
        <f t="shared" si="8"/>
        <v>24</v>
      </c>
      <c r="M79" s="20">
        <v>0.8</v>
      </c>
      <c r="N79" s="20">
        <f t="shared" si="9"/>
        <v>19.200000000000003</v>
      </c>
      <c r="O79" s="20">
        <v>0.85</v>
      </c>
      <c r="P79" s="20">
        <f t="shared" si="10"/>
        <v>20.4</v>
      </c>
      <c r="Q79" s="20">
        <v>0.85</v>
      </c>
      <c r="R79" s="20">
        <f t="shared" si="11"/>
        <v>20.4</v>
      </c>
      <c r="S79" s="20"/>
      <c r="T79" s="20"/>
      <c r="U79" s="63"/>
      <c r="V79" s="55"/>
    </row>
    <row r="80" spans="1:22" s="60" customFormat="1" ht="14.25" customHeight="1">
      <c r="A80" s="121"/>
      <c r="B80" s="61" t="s">
        <v>177</v>
      </c>
      <c r="C80" s="57" t="s">
        <v>30</v>
      </c>
      <c r="D80" s="57">
        <v>20</v>
      </c>
      <c r="E80" s="57">
        <v>1</v>
      </c>
      <c r="F80" s="57">
        <v>1.5</v>
      </c>
      <c r="G80" s="57">
        <f t="shared" si="6"/>
        <v>30</v>
      </c>
      <c r="H80" s="57">
        <v>16</v>
      </c>
      <c r="I80" s="58">
        <v>1</v>
      </c>
      <c r="J80" s="58">
        <f t="shared" si="7"/>
        <v>16</v>
      </c>
      <c r="K80" s="58">
        <v>1</v>
      </c>
      <c r="L80" s="58">
        <f t="shared" si="8"/>
        <v>16</v>
      </c>
      <c r="M80" s="58">
        <v>0.8</v>
      </c>
      <c r="N80" s="58">
        <f t="shared" si="9"/>
        <v>12.8</v>
      </c>
      <c r="O80" s="58">
        <v>0.85</v>
      </c>
      <c r="P80" s="58">
        <f t="shared" si="10"/>
        <v>13.6</v>
      </c>
      <c r="Q80" s="58">
        <v>0.85</v>
      </c>
      <c r="R80" s="58">
        <f t="shared" si="11"/>
        <v>13.6</v>
      </c>
      <c r="S80" s="58"/>
      <c r="T80" s="58"/>
      <c r="U80" s="64">
        <v>0.82</v>
      </c>
      <c r="V80" s="59">
        <f>SUM(J72:J80,L72:L80,N72:N80,P72:P80,R72:R80)/60</f>
        <v>65.32666666666667</v>
      </c>
    </row>
    <row r="81" spans="1:22" ht="14.25" customHeight="1">
      <c r="A81" s="122" t="s">
        <v>91</v>
      </c>
      <c r="B81" s="51" t="s">
        <v>178</v>
      </c>
      <c r="C81" s="50" t="s">
        <v>8</v>
      </c>
      <c r="D81" s="50">
        <v>16.8</v>
      </c>
      <c r="E81" s="50">
        <v>6</v>
      </c>
      <c r="F81" s="51">
        <v>1</v>
      </c>
      <c r="G81" s="49">
        <f t="shared" si="6"/>
        <v>100.80000000000001</v>
      </c>
      <c r="H81" s="49">
        <v>116</v>
      </c>
      <c r="I81" s="20">
        <v>0.7</v>
      </c>
      <c r="J81" s="20">
        <f t="shared" si="7"/>
        <v>81.19999999999999</v>
      </c>
      <c r="K81" s="20">
        <v>0.7</v>
      </c>
      <c r="L81" s="20">
        <f t="shared" si="8"/>
        <v>81.19999999999999</v>
      </c>
      <c r="M81" s="20">
        <v>0.6</v>
      </c>
      <c r="N81" s="20">
        <f t="shared" si="9"/>
        <v>69.6</v>
      </c>
      <c r="O81" s="20">
        <v>0.6</v>
      </c>
      <c r="P81" s="20">
        <f t="shared" si="10"/>
        <v>69.6</v>
      </c>
      <c r="Q81" s="20">
        <v>0.6</v>
      </c>
      <c r="R81" s="20">
        <f t="shared" si="11"/>
        <v>69.6</v>
      </c>
      <c r="S81" s="20"/>
      <c r="T81" s="20"/>
      <c r="U81" s="63"/>
      <c r="V81" s="55"/>
    </row>
    <row r="82" spans="1:22" ht="14.25" customHeight="1">
      <c r="A82" s="123"/>
      <c r="B82" s="51" t="s">
        <v>178</v>
      </c>
      <c r="C82" s="50" t="s">
        <v>38</v>
      </c>
      <c r="D82" s="50">
        <v>248</v>
      </c>
      <c r="E82" s="50">
        <v>3</v>
      </c>
      <c r="F82" s="51">
        <v>0.8</v>
      </c>
      <c r="G82" s="49">
        <f t="shared" si="6"/>
        <v>595.2</v>
      </c>
      <c r="H82" s="49">
        <v>315</v>
      </c>
      <c r="I82" s="20">
        <v>1</v>
      </c>
      <c r="J82" s="20">
        <f t="shared" si="7"/>
        <v>315</v>
      </c>
      <c r="K82" s="20">
        <v>1</v>
      </c>
      <c r="L82" s="20">
        <f t="shared" si="8"/>
        <v>315</v>
      </c>
      <c r="M82" s="20">
        <v>0.8</v>
      </c>
      <c r="N82" s="20">
        <f t="shared" si="9"/>
        <v>252</v>
      </c>
      <c r="O82" s="20">
        <v>0.8</v>
      </c>
      <c r="P82" s="20">
        <f t="shared" si="10"/>
        <v>252</v>
      </c>
      <c r="Q82" s="20">
        <v>0.8</v>
      </c>
      <c r="R82" s="20">
        <f t="shared" si="11"/>
        <v>252</v>
      </c>
      <c r="S82" s="20"/>
      <c r="T82" s="20"/>
      <c r="U82" s="63"/>
      <c r="V82" s="55"/>
    </row>
    <row r="83" spans="1:22" ht="14.25" customHeight="1">
      <c r="A83" s="123"/>
      <c r="B83" s="51" t="s">
        <v>178</v>
      </c>
      <c r="C83" s="50" t="s">
        <v>23</v>
      </c>
      <c r="D83" s="50">
        <v>156</v>
      </c>
      <c r="E83" s="50">
        <v>2</v>
      </c>
      <c r="F83" s="51">
        <v>1.5</v>
      </c>
      <c r="G83" s="49">
        <f t="shared" si="6"/>
        <v>468</v>
      </c>
      <c r="H83" s="49">
        <v>34</v>
      </c>
      <c r="I83" s="20">
        <v>1</v>
      </c>
      <c r="J83" s="20">
        <f t="shared" si="7"/>
        <v>34</v>
      </c>
      <c r="K83" s="20">
        <v>1</v>
      </c>
      <c r="L83" s="20">
        <f t="shared" si="8"/>
        <v>34</v>
      </c>
      <c r="M83" s="20">
        <v>0.8</v>
      </c>
      <c r="N83" s="20">
        <f t="shared" si="9"/>
        <v>27.200000000000003</v>
      </c>
      <c r="O83" s="20">
        <v>0.8</v>
      </c>
      <c r="P83" s="20">
        <f t="shared" si="10"/>
        <v>27.200000000000003</v>
      </c>
      <c r="Q83" s="20">
        <v>0.8</v>
      </c>
      <c r="R83" s="20">
        <f t="shared" si="11"/>
        <v>27.200000000000003</v>
      </c>
      <c r="S83" s="20"/>
      <c r="T83" s="20"/>
      <c r="U83" s="63"/>
      <c r="V83" s="55"/>
    </row>
    <row r="84" spans="1:22" ht="14.25" customHeight="1">
      <c r="A84" s="123"/>
      <c r="B84" s="51" t="s">
        <v>178</v>
      </c>
      <c r="C84" s="50" t="s">
        <v>30</v>
      </c>
      <c r="D84" s="50">
        <v>21</v>
      </c>
      <c r="E84" s="50">
        <v>2</v>
      </c>
      <c r="F84" s="49">
        <v>1.5</v>
      </c>
      <c r="G84" s="49">
        <f t="shared" si="6"/>
        <v>63</v>
      </c>
      <c r="H84" s="49">
        <v>33</v>
      </c>
      <c r="I84" s="20">
        <v>1</v>
      </c>
      <c r="J84" s="20">
        <f t="shared" si="7"/>
        <v>33</v>
      </c>
      <c r="K84" s="20">
        <v>1</v>
      </c>
      <c r="L84" s="20">
        <f t="shared" si="8"/>
        <v>33</v>
      </c>
      <c r="M84" s="20">
        <v>0.8</v>
      </c>
      <c r="N84" s="20">
        <f t="shared" si="9"/>
        <v>26.400000000000002</v>
      </c>
      <c r="O84" s="20">
        <v>0.8</v>
      </c>
      <c r="P84" s="20">
        <f t="shared" si="10"/>
        <v>26.400000000000002</v>
      </c>
      <c r="Q84" s="20">
        <v>0.8</v>
      </c>
      <c r="R84" s="20">
        <f t="shared" si="11"/>
        <v>26.400000000000002</v>
      </c>
      <c r="S84" s="20"/>
      <c r="T84" s="20"/>
      <c r="U84" s="63"/>
      <c r="V84" s="55"/>
    </row>
    <row r="85" spans="1:22" ht="14.25" customHeight="1">
      <c r="A85" s="123"/>
      <c r="B85" s="49" t="s">
        <v>179</v>
      </c>
      <c r="C85" s="49" t="s">
        <v>8</v>
      </c>
      <c r="D85" s="49">
        <v>36</v>
      </c>
      <c r="E85" s="49">
        <v>2</v>
      </c>
      <c r="F85" s="51">
        <v>1</v>
      </c>
      <c r="G85" s="49">
        <f t="shared" si="6"/>
        <v>72</v>
      </c>
      <c r="H85" s="49">
        <v>83</v>
      </c>
      <c r="I85" s="20">
        <v>0.7</v>
      </c>
      <c r="J85" s="20">
        <f t="shared" si="7"/>
        <v>58.099999999999994</v>
      </c>
      <c r="K85" s="20">
        <v>0.8</v>
      </c>
      <c r="L85" s="20">
        <f t="shared" si="8"/>
        <v>66.4</v>
      </c>
      <c r="M85" s="20">
        <v>0.8</v>
      </c>
      <c r="N85" s="20">
        <f t="shared" si="9"/>
        <v>66.4</v>
      </c>
      <c r="O85" s="20">
        <v>0.75</v>
      </c>
      <c r="P85" s="20">
        <f t="shared" si="10"/>
        <v>62.25</v>
      </c>
      <c r="Q85" s="20">
        <v>0.8</v>
      </c>
      <c r="R85" s="20">
        <f t="shared" si="11"/>
        <v>66.4</v>
      </c>
      <c r="S85" s="20"/>
      <c r="T85" s="20"/>
      <c r="U85" s="63"/>
      <c r="V85" s="55"/>
    </row>
    <row r="86" spans="1:22" ht="14.25" customHeight="1">
      <c r="A86" s="123"/>
      <c r="B86" s="49" t="s">
        <v>179</v>
      </c>
      <c r="C86" s="49" t="s">
        <v>10</v>
      </c>
      <c r="D86" s="49">
        <v>239</v>
      </c>
      <c r="E86" s="49">
        <v>3</v>
      </c>
      <c r="F86" s="49">
        <v>1</v>
      </c>
      <c r="G86" s="49">
        <f t="shared" si="6"/>
        <v>717</v>
      </c>
      <c r="H86" s="49">
        <v>430</v>
      </c>
      <c r="I86" s="20">
        <v>0.8</v>
      </c>
      <c r="J86" s="20">
        <f t="shared" si="7"/>
        <v>344</v>
      </c>
      <c r="K86" s="20">
        <v>0.8</v>
      </c>
      <c r="L86" s="20">
        <f t="shared" si="8"/>
        <v>344</v>
      </c>
      <c r="M86" s="20">
        <v>0.6</v>
      </c>
      <c r="N86" s="20">
        <f t="shared" si="9"/>
        <v>258</v>
      </c>
      <c r="O86" s="20">
        <v>0.9</v>
      </c>
      <c r="P86" s="20">
        <f t="shared" si="10"/>
        <v>387</v>
      </c>
      <c r="Q86" s="20">
        <v>0.8</v>
      </c>
      <c r="R86" s="20">
        <f t="shared" si="11"/>
        <v>344</v>
      </c>
      <c r="S86" s="20"/>
      <c r="T86" s="20"/>
      <c r="U86" s="63"/>
      <c r="V86" s="55"/>
    </row>
    <row r="87" spans="1:22" ht="14.25" customHeight="1">
      <c r="A87" s="123"/>
      <c r="B87" s="49" t="s">
        <v>179</v>
      </c>
      <c r="C87" s="49" t="s">
        <v>10</v>
      </c>
      <c r="D87" s="49">
        <v>59</v>
      </c>
      <c r="E87" s="49">
        <v>5</v>
      </c>
      <c r="F87" s="49">
        <v>1</v>
      </c>
      <c r="G87" s="49">
        <f t="shared" si="6"/>
        <v>295</v>
      </c>
      <c r="H87" s="49">
        <v>177</v>
      </c>
      <c r="I87" s="20">
        <v>0.8</v>
      </c>
      <c r="J87" s="20">
        <f t="shared" si="7"/>
        <v>141.6</v>
      </c>
      <c r="K87" s="20">
        <v>0.8</v>
      </c>
      <c r="L87" s="20">
        <f t="shared" si="8"/>
        <v>141.6</v>
      </c>
      <c r="M87" s="20">
        <v>0.9</v>
      </c>
      <c r="N87" s="20">
        <f t="shared" si="9"/>
        <v>159.3</v>
      </c>
      <c r="O87" s="20">
        <v>0.9</v>
      </c>
      <c r="P87" s="20">
        <f t="shared" si="10"/>
        <v>159.3</v>
      </c>
      <c r="Q87" s="20">
        <v>0.8</v>
      </c>
      <c r="R87" s="20">
        <f t="shared" si="11"/>
        <v>141.6</v>
      </c>
      <c r="S87" s="20"/>
      <c r="T87" s="20"/>
      <c r="U87" s="63"/>
      <c r="V87" s="55"/>
    </row>
    <row r="88" spans="1:22" ht="14.25" customHeight="1">
      <c r="A88" s="123"/>
      <c r="B88" s="49" t="s">
        <v>179</v>
      </c>
      <c r="C88" s="49" t="s">
        <v>12</v>
      </c>
      <c r="D88" s="49">
        <v>295</v>
      </c>
      <c r="E88" s="49">
        <v>1</v>
      </c>
      <c r="F88" s="51">
        <v>0.8</v>
      </c>
      <c r="G88" s="49">
        <f t="shared" si="6"/>
        <v>236</v>
      </c>
      <c r="H88" s="49">
        <v>125</v>
      </c>
      <c r="I88" s="20">
        <v>0.8</v>
      </c>
      <c r="J88" s="20">
        <f t="shared" si="7"/>
        <v>100</v>
      </c>
      <c r="K88" s="20">
        <v>0.8</v>
      </c>
      <c r="L88" s="20">
        <f t="shared" si="8"/>
        <v>100</v>
      </c>
      <c r="M88" s="20">
        <v>0.9</v>
      </c>
      <c r="N88" s="20">
        <f t="shared" si="9"/>
        <v>112.5</v>
      </c>
      <c r="O88" s="20">
        <v>0.75</v>
      </c>
      <c r="P88" s="20">
        <f t="shared" si="10"/>
        <v>93.75</v>
      </c>
      <c r="Q88" s="20">
        <v>0.8</v>
      </c>
      <c r="R88" s="20">
        <f t="shared" si="11"/>
        <v>100</v>
      </c>
      <c r="S88" s="20"/>
      <c r="T88" s="20"/>
      <c r="U88" s="63"/>
      <c r="V88" s="55"/>
    </row>
    <row r="89" spans="1:22" ht="14.25" customHeight="1">
      <c r="A89" s="123"/>
      <c r="B89" s="49" t="s">
        <v>179</v>
      </c>
      <c r="C89" s="49" t="s">
        <v>206</v>
      </c>
      <c r="D89" s="49">
        <v>100</v>
      </c>
      <c r="E89" s="49">
        <v>2</v>
      </c>
      <c r="F89" s="49">
        <v>2</v>
      </c>
      <c r="G89" s="49">
        <f t="shared" si="6"/>
        <v>400</v>
      </c>
      <c r="H89" s="49">
        <v>80</v>
      </c>
      <c r="I89" s="20">
        <v>0.8</v>
      </c>
      <c r="J89" s="20">
        <f t="shared" si="7"/>
        <v>64</v>
      </c>
      <c r="K89" s="20">
        <v>0.7</v>
      </c>
      <c r="L89" s="20">
        <f t="shared" si="8"/>
        <v>56</v>
      </c>
      <c r="M89" s="20">
        <v>0.6</v>
      </c>
      <c r="N89" s="20">
        <f t="shared" si="9"/>
        <v>48</v>
      </c>
      <c r="O89" s="20">
        <v>0.6</v>
      </c>
      <c r="P89" s="20">
        <f t="shared" si="10"/>
        <v>48</v>
      </c>
      <c r="Q89" s="20">
        <v>0.75</v>
      </c>
      <c r="R89" s="20">
        <f t="shared" si="11"/>
        <v>60</v>
      </c>
      <c r="S89" s="20"/>
      <c r="T89" s="20"/>
      <c r="U89" s="63"/>
      <c r="V89" s="55"/>
    </row>
    <row r="90" spans="1:22" ht="14.25" customHeight="1">
      <c r="A90" s="123"/>
      <c r="B90" s="49" t="s">
        <v>180</v>
      </c>
      <c r="C90" s="49" t="s">
        <v>8</v>
      </c>
      <c r="D90" s="49">
        <v>5</v>
      </c>
      <c r="E90" s="49">
        <v>2</v>
      </c>
      <c r="F90" s="49">
        <v>1</v>
      </c>
      <c r="G90" s="49">
        <f t="shared" si="6"/>
        <v>10</v>
      </c>
      <c r="H90" s="49">
        <v>12</v>
      </c>
      <c r="I90" s="20">
        <v>0.7</v>
      </c>
      <c r="J90" s="20">
        <f t="shared" si="7"/>
        <v>8.399999999999999</v>
      </c>
      <c r="K90" s="20">
        <v>0.8</v>
      </c>
      <c r="L90" s="20">
        <f t="shared" si="8"/>
        <v>9.600000000000001</v>
      </c>
      <c r="M90" s="20">
        <v>0.6</v>
      </c>
      <c r="N90" s="20">
        <f t="shared" si="9"/>
        <v>7.199999999999999</v>
      </c>
      <c r="O90" s="20">
        <v>0.8</v>
      </c>
      <c r="P90" s="20">
        <f t="shared" si="10"/>
        <v>9.600000000000001</v>
      </c>
      <c r="Q90" s="20">
        <v>0.8</v>
      </c>
      <c r="R90" s="20">
        <f t="shared" si="11"/>
        <v>9.600000000000001</v>
      </c>
      <c r="S90" s="20"/>
      <c r="T90" s="20"/>
      <c r="U90" s="63"/>
      <c r="V90" s="55"/>
    </row>
    <row r="91" spans="1:22" ht="14.25" customHeight="1">
      <c r="A91" s="123"/>
      <c r="B91" s="49" t="s">
        <v>180</v>
      </c>
      <c r="C91" s="49" t="s">
        <v>8</v>
      </c>
      <c r="D91" s="49">
        <v>26</v>
      </c>
      <c r="E91" s="49">
        <v>2</v>
      </c>
      <c r="F91" s="51">
        <v>1</v>
      </c>
      <c r="G91" s="49">
        <f t="shared" si="6"/>
        <v>52</v>
      </c>
      <c r="H91" s="49">
        <v>60</v>
      </c>
      <c r="I91" s="20">
        <v>0.7</v>
      </c>
      <c r="J91" s="20">
        <f t="shared" si="7"/>
        <v>42</v>
      </c>
      <c r="K91" s="20">
        <v>0.8</v>
      </c>
      <c r="L91" s="20">
        <f t="shared" si="8"/>
        <v>48</v>
      </c>
      <c r="M91" s="20">
        <v>0.8</v>
      </c>
      <c r="N91" s="20">
        <f t="shared" si="9"/>
        <v>48</v>
      </c>
      <c r="O91" s="20">
        <v>0.8</v>
      </c>
      <c r="P91" s="20">
        <f t="shared" si="10"/>
        <v>48</v>
      </c>
      <c r="Q91" s="20">
        <v>0.8</v>
      </c>
      <c r="R91" s="20">
        <f t="shared" si="11"/>
        <v>48</v>
      </c>
      <c r="S91" s="20"/>
      <c r="T91" s="20"/>
      <c r="U91" s="63"/>
      <c r="V91" s="55"/>
    </row>
    <row r="92" spans="1:22" ht="14.25" customHeight="1">
      <c r="A92" s="123"/>
      <c r="B92" s="49" t="s">
        <v>180</v>
      </c>
      <c r="C92" s="49" t="s">
        <v>9</v>
      </c>
      <c r="D92" s="49">
        <v>35</v>
      </c>
      <c r="E92" s="49">
        <v>1</v>
      </c>
      <c r="F92" s="49">
        <v>0.8</v>
      </c>
      <c r="G92" s="49">
        <f t="shared" si="6"/>
        <v>28</v>
      </c>
      <c r="H92" s="49">
        <v>6</v>
      </c>
      <c r="I92" s="20">
        <v>0.7</v>
      </c>
      <c r="J92" s="20">
        <f t="shared" si="7"/>
        <v>4.199999999999999</v>
      </c>
      <c r="K92" s="20">
        <v>0.8</v>
      </c>
      <c r="L92" s="20">
        <f t="shared" si="8"/>
        <v>4.800000000000001</v>
      </c>
      <c r="M92" s="20">
        <v>0.8</v>
      </c>
      <c r="N92" s="20">
        <f t="shared" si="9"/>
        <v>4.800000000000001</v>
      </c>
      <c r="O92" s="20">
        <v>0.8</v>
      </c>
      <c r="P92" s="20">
        <f t="shared" si="10"/>
        <v>4.800000000000001</v>
      </c>
      <c r="Q92" s="20">
        <v>0.8</v>
      </c>
      <c r="R92" s="20">
        <f t="shared" si="11"/>
        <v>4.800000000000001</v>
      </c>
      <c r="S92" s="20"/>
      <c r="T92" s="20"/>
      <c r="U92" s="63"/>
      <c r="V92" s="55"/>
    </row>
    <row r="93" spans="1:22" ht="14.25" customHeight="1">
      <c r="A93" s="123"/>
      <c r="B93" s="49" t="s">
        <v>180</v>
      </c>
      <c r="C93" s="49" t="s">
        <v>10</v>
      </c>
      <c r="D93" s="49">
        <v>100</v>
      </c>
      <c r="E93" s="49">
        <v>9</v>
      </c>
      <c r="F93" s="49">
        <v>1</v>
      </c>
      <c r="G93" s="49">
        <f t="shared" si="6"/>
        <v>900</v>
      </c>
      <c r="H93" s="49">
        <v>540</v>
      </c>
      <c r="I93" s="20">
        <v>0.8</v>
      </c>
      <c r="J93" s="20">
        <f t="shared" si="7"/>
        <v>432</v>
      </c>
      <c r="K93" s="20">
        <v>0.8</v>
      </c>
      <c r="L93" s="20">
        <f t="shared" si="8"/>
        <v>432</v>
      </c>
      <c r="M93" s="20">
        <v>0.8</v>
      </c>
      <c r="N93" s="20">
        <f t="shared" si="9"/>
        <v>432</v>
      </c>
      <c r="O93" s="20">
        <v>0.8</v>
      </c>
      <c r="P93" s="20">
        <f t="shared" si="10"/>
        <v>432</v>
      </c>
      <c r="Q93" s="20">
        <v>0.8</v>
      </c>
      <c r="R93" s="20">
        <f t="shared" si="11"/>
        <v>432</v>
      </c>
      <c r="S93" s="20"/>
      <c r="T93" s="20"/>
      <c r="U93" s="63"/>
      <c r="V93" s="55"/>
    </row>
    <row r="94" spans="1:22" ht="14.25" customHeight="1">
      <c r="A94" s="123"/>
      <c r="B94" s="49" t="s">
        <v>180</v>
      </c>
      <c r="C94" s="49" t="s">
        <v>11</v>
      </c>
      <c r="D94" s="49">
        <v>12</v>
      </c>
      <c r="E94" s="49">
        <v>1</v>
      </c>
      <c r="F94" s="49">
        <v>1</v>
      </c>
      <c r="G94" s="49">
        <f t="shared" si="6"/>
        <v>12</v>
      </c>
      <c r="H94" s="49">
        <v>4</v>
      </c>
      <c r="I94" s="20">
        <v>0.8</v>
      </c>
      <c r="J94" s="20">
        <f t="shared" si="7"/>
        <v>3.2</v>
      </c>
      <c r="K94" s="20">
        <v>0.8</v>
      </c>
      <c r="L94" s="20">
        <f t="shared" si="8"/>
        <v>3.2</v>
      </c>
      <c r="M94" s="20">
        <v>0.8</v>
      </c>
      <c r="N94" s="20">
        <f t="shared" si="9"/>
        <v>3.2</v>
      </c>
      <c r="O94" s="20">
        <v>0.9</v>
      </c>
      <c r="P94" s="20">
        <f t="shared" si="10"/>
        <v>3.6</v>
      </c>
      <c r="Q94" s="20">
        <v>0.8</v>
      </c>
      <c r="R94" s="20">
        <f t="shared" si="11"/>
        <v>3.2</v>
      </c>
      <c r="S94" s="20"/>
      <c r="T94" s="20"/>
      <c r="U94" s="63"/>
      <c r="V94" s="55"/>
    </row>
    <row r="95" spans="1:22" ht="14.25" customHeight="1">
      <c r="A95" s="123"/>
      <c r="B95" s="49" t="s">
        <v>180</v>
      </c>
      <c r="C95" s="49" t="s">
        <v>12</v>
      </c>
      <c r="D95" s="49">
        <v>210</v>
      </c>
      <c r="E95" s="49">
        <v>1</v>
      </c>
      <c r="F95" s="51">
        <v>0.8</v>
      </c>
      <c r="G95" s="49">
        <f t="shared" si="6"/>
        <v>168</v>
      </c>
      <c r="H95" s="49">
        <v>89</v>
      </c>
      <c r="I95" s="20">
        <v>0.8</v>
      </c>
      <c r="J95" s="20">
        <f t="shared" si="7"/>
        <v>71.2</v>
      </c>
      <c r="K95" s="20">
        <v>0.8</v>
      </c>
      <c r="L95" s="20">
        <f t="shared" si="8"/>
        <v>71.2</v>
      </c>
      <c r="M95" s="20">
        <v>0.8</v>
      </c>
      <c r="N95" s="20">
        <f t="shared" si="9"/>
        <v>71.2</v>
      </c>
      <c r="O95" s="20">
        <v>0.75</v>
      </c>
      <c r="P95" s="20">
        <f t="shared" si="10"/>
        <v>66.75</v>
      </c>
      <c r="Q95" s="20">
        <v>0.8</v>
      </c>
      <c r="R95" s="20">
        <f t="shared" si="11"/>
        <v>71.2</v>
      </c>
      <c r="S95" s="20"/>
      <c r="T95" s="20"/>
      <c r="U95" s="63"/>
      <c r="V95" s="55"/>
    </row>
    <row r="96" spans="1:22" s="60" customFormat="1" ht="14.25" customHeight="1">
      <c r="A96" s="124"/>
      <c r="B96" s="57" t="s">
        <v>180</v>
      </c>
      <c r="C96" s="57" t="s">
        <v>188</v>
      </c>
      <c r="D96" s="57">
        <v>180</v>
      </c>
      <c r="E96" s="57">
        <v>2</v>
      </c>
      <c r="F96" s="57">
        <v>1.5</v>
      </c>
      <c r="G96" s="57">
        <f t="shared" si="6"/>
        <v>540</v>
      </c>
      <c r="H96" s="57">
        <v>108</v>
      </c>
      <c r="I96" s="58">
        <v>0.7</v>
      </c>
      <c r="J96" s="58">
        <f t="shared" si="7"/>
        <v>75.6</v>
      </c>
      <c r="K96" s="58">
        <v>0.8</v>
      </c>
      <c r="L96" s="58">
        <f t="shared" si="8"/>
        <v>86.4</v>
      </c>
      <c r="M96" s="58">
        <v>0.6</v>
      </c>
      <c r="N96" s="58">
        <f t="shared" si="9"/>
        <v>64.8</v>
      </c>
      <c r="O96" s="58">
        <v>0.6</v>
      </c>
      <c r="P96" s="58">
        <f t="shared" si="10"/>
        <v>64.8</v>
      </c>
      <c r="Q96" s="58">
        <v>0.8</v>
      </c>
      <c r="R96" s="58">
        <f t="shared" si="11"/>
        <v>86.4</v>
      </c>
      <c r="S96" s="58"/>
      <c r="T96" s="58"/>
      <c r="U96" s="64">
        <v>0.7862500000000001</v>
      </c>
      <c r="V96" s="59">
        <f>SUM(J81:J96,L81:L96,N81:N96,P81:P96,R81:R96)/60</f>
        <v>146.36583333333337</v>
      </c>
    </row>
    <row r="97" spans="1:22" ht="14.25" customHeight="1">
      <c r="A97" s="122" t="s">
        <v>92</v>
      </c>
      <c r="B97" s="49" t="s">
        <v>181</v>
      </c>
      <c r="C97" s="49" t="s">
        <v>8</v>
      </c>
      <c r="D97" s="49">
        <v>26</v>
      </c>
      <c r="E97" s="49">
        <v>2</v>
      </c>
      <c r="F97" s="51">
        <v>1</v>
      </c>
      <c r="G97" s="49">
        <f t="shared" si="6"/>
        <v>52</v>
      </c>
      <c r="H97" s="49">
        <v>60</v>
      </c>
      <c r="I97" s="20">
        <v>0.8</v>
      </c>
      <c r="J97" s="20">
        <f t="shared" si="7"/>
        <v>48</v>
      </c>
      <c r="K97" s="20">
        <v>0.8</v>
      </c>
      <c r="L97" s="20">
        <f t="shared" si="8"/>
        <v>48</v>
      </c>
      <c r="M97" s="20">
        <v>0.9</v>
      </c>
      <c r="N97" s="20">
        <f t="shared" si="9"/>
        <v>54</v>
      </c>
      <c r="O97" s="20">
        <v>0.8</v>
      </c>
      <c r="P97" s="20">
        <f t="shared" si="10"/>
        <v>48</v>
      </c>
      <c r="Q97" s="20">
        <v>0.8</v>
      </c>
      <c r="R97" s="20">
        <f t="shared" si="11"/>
        <v>48</v>
      </c>
      <c r="S97" s="20"/>
      <c r="T97" s="20"/>
      <c r="U97" s="63"/>
      <c r="V97" s="55"/>
    </row>
    <row r="98" spans="1:22" ht="14.25" customHeight="1">
      <c r="A98" s="123"/>
      <c r="B98" s="49" t="s">
        <v>181</v>
      </c>
      <c r="C98" s="49" t="s">
        <v>9</v>
      </c>
      <c r="D98" s="49">
        <v>35</v>
      </c>
      <c r="E98" s="49">
        <v>1</v>
      </c>
      <c r="F98" s="49">
        <v>0.8</v>
      </c>
      <c r="G98" s="49">
        <f t="shared" si="6"/>
        <v>28</v>
      </c>
      <c r="H98" s="49">
        <v>6</v>
      </c>
      <c r="I98" s="20">
        <v>0.8</v>
      </c>
      <c r="J98" s="20">
        <f t="shared" si="7"/>
        <v>4.800000000000001</v>
      </c>
      <c r="K98" s="20">
        <v>0.8</v>
      </c>
      <c r="L98" s="20">
        <f t="shared" si="8"/>
        <v>4.800000000000001</v>
      </c>
      <c r="M98" s="20">
        <v>0.9</v>
      </c>
      <c r="N98" s="20">
        <f t="shared" si="9"/>
        <v>5.4</v>
      </c>
      <c r="O98" s="20">
        <v>0.8</v>
      </c>
      <c r="P98" s="20">
        <f t="shared" si="10"/>
        <v>4.800000000000001</v>
      </c>
      <c r="Q98" s="20">
        <v>0.8</v>
      </c>
      <c r="R98" s="20">
        <f t="shared" si="11"/>
        <v>4.800000000000001</v>
      </c>
      <c r="S98" s="20"/>
      <c r="T98" s="20"/>
      <c r="U98" s="63"/>
      <c r="V98" s="55"/>
    </row>
    <row r="99" spans="1:22" ht="14.25" customHeight="1">
      <c r="A99" s="123"/>
      <c r="B99" s="49" t="s">
        <v>181</v>
      </c>
      <c r="C99" s="49" t="s">
        <v>12</v>
      </c>
      <c r="D99" s="49">
        <v>210</v>
      </c>
      <c r="E99" s="49">
        <v>1</v>
      </c>
      <c r="F99" s="51">
        <v>0.8</v>
      </c>
      <c r="G99" s="49">
        <f t="shared" si="6"/>
        <v>168</v>
      </c>
      <c r="H99" s="49">
        <v>89</v>
      </c>
      <c r="I99" s="20">
        <v>0.8</v>
      </c>
      <c r="J99" s="20">
        <f t="shared" si="7"/>
        <v>71.2</v>
      </c>
      <c r="K99" s="20">
        <v>0.8</v>
      </c>
      <c r="L99" s="20">
        <f t="shared" si="8"/>
        <v>71.2</v>
      </c>
      <c r="M99" s="20">
        <v>0.8</v>
      </c>
      <c r="N99" s="20">
        <f t="shared" si="9"/>
        <v>71.2</v>
      </c>
      <c r="O99" s="20">
        <v>0.8</v>
      </c>
      <c r="P99" s="20">
        <f t="shared" si="10"/>
        <v>71.2</v>
      </c>
      <c r="Q99" s="20">
        <v>0.8</v>
      </c>
      <c r="R99" s="20">
        <f t="shared" si="11"/>
        <v>71.2</v>
      </c>
      <c r="S99" s="20"/>
      <c r="T99" s="20"/>
      <c r="U99" s="63"/>
      <c r="V99" s="55"/>
    </row>
    <row r="100" spans="1:22" ht="14.25" customHeight="1">
      <c r="A100" s="123"/>
      <c r="B100" s="49" t="s">
        <v>181</v>
      </c>
      <c r="C100" s="49" t="s">
        <v>13</v>
      </c>
      <c r="D100" s="49">
        <v>23</v>
      </c>
      <c r="E100" s="49">
        <v>1</v>
      </c>
      <c r="F100" s="49">
        <v>0.8</v>
      </c>
      <c r="G100" s="49">
        <f t="shared" si="6"/>
        <v>18.400000000000002</v>
      </c>
      <c r="H100" s="49">
        <v>4</v>
      </c>
      <c r="I100" s="20">
        <v>0.8</v>
      </c>
      <c r="J100" s="20">
        <f t="shared" si="7"/>
        <v>3.2</v>
      </c>
      <c r="K100" s="20">
        <v>0.8</v>
      </c>
      <c r="L100" s="20">
        <f t="shared" si="8"/>
        <v>3.2</v>
      </c>
      <c r="M100" s="20">
        <v>0.8</v>
      </c>
      <c r="N100" s="20">
        <f t="shared" si="9"/>
        <v>3.2</v>
      </c>
      <c r="O100" s="20">
        <v>0.75</v>
      </c>
      <c r="P100" s="20">
        <f t="shared" si="10"/>
        <v>3</v>
      </c>
      <c r="Q100" s="20">
        <v>0.8</v>
      </c>
      <c r="R100" s="20">
        <f t="shared" si="11"/>
        <v>3.2</v>
      </c>
      <c r="S100" s="20"/>
      <c r="T100" s="20"/>
      <c r="U100" s="63"/>
      <c r="V100" s="55"/>
    </row>
    <row r="101" spans="1:22" ht="14.25" customHeight="1">
      <c r="A101" s="123"/>
      <c r="B101" s="49" t="s">
        <v>181</v>
      </c>
      <c r="C101" s="49" t="s">
        <v>207</v>
      </c>
      <c r="D101" s="49">
        <v>180</v>
      </c>
      <c r="E101" s="49">
        <v>2</v>
      </c>
      <c r="F101" s="51">
        <v>1.5</v>
      </c>
      <c r="G101" s="49">
        <f t="shared" si="6"/>
        <v>540</v>
      </c>
      <c r="H101" s="49">
        <v>108</v>
      </c>
      <c r="I101" s="20">
        <v>0.8</v>
      </c>
      <c r="J101" s="20">
        <f t="shared" si="7"/>
        <v>86.4</v>
      </c>
      <c r="K101" s="20">
        <v>0.8</v>
      </c>
      <c r="L101" s="20">
        <f t="shared" si="8"/>
        <v>86.4</v>
      </c>
      <c r="M101" s="20">
        <v>0.8</v>
      </c>
      <c r="N101" s="20">
        <f t="shared" si="9"/>
        <v>86.4</v>
      </c>
      <c r="O101" s="20">
        <v>0.8</v>
      </c>
      <c r="P101" s="20">
        <f t="shared" si="10"/>
        <v>86.4</v>
      </c>
      <c r="Q101" s="20">
        <v>0.8</v>
      </c>
      <c r="R101" s="20">
        <f t="shared" si="11"/>
        <v>86.4</v>
      </c>
      <c r="S101" s="20"/>
      <c r="T101" s="20"/>
      <c r="U101" s="63"/>
      <c r="V101" s="55"/>
    </row>
    <row r="102" spans="1:22" ht="14.25" customHeight="1">
      <c r="A102" s="123"/>
      <c r="B102" s="49" t="s">
        <v>182</v>
      </c>
      <c r="C102" s="49" t="s">
        <v>8</v>
      </c>
      <c r="D102" s="49">
        <v>5</v>
      </c>
      <c r="E102" s="49">
        <v>2</v>
      </c>
      <c r="F102" s="49">
        <v>1</v>
      </c>
      <c r="G102" s="49">
        <f t="shared" si="6"/>
        <v>10</v>
      </c>
      <c r="H102" s="49">
        <v>12</v>
      </c>
      <c r="I102" s="20">
        <v>0.7</v>
      </c>
      <c r="J102" s="20">
        <f t="shared" si="7"/>
        <v>8.399999999999999</v>
      </c>
      <c r="K102" s="20">
        <v>0.8</v>
      </c>
      <c r="L102" s="20">
        <f t="shared" si="8"/>
        <v>9.600000000000001</v>
      </c>
      <c r="M102" s="20">
        <v>0.75</v>
      </c>
      <c r="N102" s="20">
        <f t="shared" si="9"/>
        <v>9</v>
      </c>
      <c r="O102" s="20">
        <v>0.8</v>
      </c>
      <c r="P102" s="20">
        <f t="shared" si="10"/>
        <v>9.600000000000001</v>
      </c>
      <c r="Q102" s="20">
        <v>0.8</v>
      </c>
      <c r="R102" s="20">
        <f t="shared" si="11"/>
        <v>9.600000000000001</v>
      </c>
      <c r="S102" s="20"/>
      <c r="T102" s="20"/>
      <c r="U102" s="63"/>
      <c r="V102" s="55"/>
    </row>
    <row r="103" spans="1:22" ht="14.25" customHeight="1">
      <c r="A103" s="123"/>
      <c r="B103" s="49" t="s">
        <v>182</v>
      </c>
      <c r="C103" s="49" t="s">
        <v>8</v>
      </c>
      <c r="D103" s="49">
        <v>26</v>
      </c>
      <c r="E103" s="49">
        <v>2</v>
      </c>
      <c r="F103" s="51">
        <v>1</v>
      </c>
      <c r="G103" s="49">
        <f t="shared" si="6"/>
        <v>52</v>
      </c>
      <c r="H103" s="49">
        <v>60</v>
      </c>
      <c r="I103" s="20">
        <v>0.7</v>
      </c>
      <c r="J103" s="20">
        <f t="shared" si="7"/>
        <v>42</v>
      </c>
      <c r="K103" s="20">
        <v>0.8</v>
      </c>
      <c r="L103" s="20">
        <f t="shared" si="8"/>
        <v>48</v>
      </c>
      <c r="M103" s="20">
        <v>0.75</v>
      </c>
      <c r="N103" s="20">
        <f t="shared" si="9"/>
        <v>45</v>
      </c>
      <c r="O103" s="20">
        <v>0.8</v>
      </c>
      <c r="P103" s="20">
        <f t="shared" si="10"/>
        <v>48</v>
      </c>
      <c r="Q103" s="20">
        <v>0.8</v>
      </c>
      <c r="R103" s="20">
        <f t="shared" si="11"/>
        <v>48</v>
      </c>
      <c r="S103" s="20"/>
      <c r="T103" s="20"/>
      <c r="U103" s="63"/>
      <c r="V103" s="55"/>
    </row>
    <row r="104" spans="1:22" ht="14.25" customHeight="1">
      <c r="A104" s="123"/>
      <c r="B104" s="49" t="s">
        <v>182</v>
      </c>
      <c r="C104" s="49" t="s">
        <v>9</v>
      </c>
      <c r="D104" s="49">
        <v>35</v>
      </c>
      <c r="E104" s="49">
        <v>1</v>
      </c>
      <c r="F104" s="49">
        <v>0.8</v>
      </c>
      <c r="G104" s="49">
        <f t="shared" si="6"/>
        <v>28</v>
      </c>
      <c r="H104" s="49">
        <v>6</v>
      </c>
      <c r="I104" s="20">
        <v>0.7</v>
      </c>
      <c r="J104" s="20">
        <f t="shared" si="7"/>
        <v>4.199999999999999</v>
      </c>
      <c r="K104" s="20">
        <v>0.7</v>
      </c>
      <c r="L104" s="20">
        <f t="shared" si="8"/>
        <v>4.199999999999999</v>
      </c>
      <c r="M104" s="20">
        <v>0.8</v>
      </c>
      <c r="N104" s="20">
        <f t="shared" si="9"/>
        <v>4.800000000000001</v>
      </c>
      <c r="O104" s="20">
        <v>0.75</v>
      </c>
      <c r="P104" s="20">
        <f t="shared" si="10"/>
        <v>4.5</v>
      </c>
      <c r="Q104" s="20">
        <v>0.6</v>
      </c>
      <c r="R104" s="20">
        <f t="shared" si="11"/>
        <v>3.5999999999999996</v>
      </c>
      <c r="S104" s="20"/>
      <c r="T104" s="20"/>
      <c r="U104" s="63"/>
      <c r="V104" s="55"/>
    </row>
    <row r="105" spans="1:22" ht="14.25" customHeight="1">
      <c r="A105" s="123"/>
      <c r="B105" s="49" t="s">
        <v>182</v>
      </c>
      <c r="C105" s="49" t="s">
        <v>10</v>
      </c>
      <c r="D105" s="49">
        <v>100</v>
      </c>
      <c r="E105" s="49">
        <v>9</v>
      </c>
      <c r="F105" s="49">
        <v>1</v>
      </c>
      <c r="G105" s="49">
        <f t="shared" si="6"/>
        <v>900</v>
      </c>
      <c r="H105" s="49">
        <v>540</v>
      </c>
      <c r="I105" s="20">
        <v>0.7</v>
      </c>
      <c r="J105" s="20">
        <f t="shared" si="7"/>
        <v>378</v>
      </c>
      <c r="K105" s="20">
        <v>0.7</v>
      </c>
      <c r="L105" s="20">
        <f t="shared" si="8"/>
        <v>378</v>
      </c>
      <c r="M105" s="20">
        <v>0.8</v>
      </c>
      <c r="N105" s="20">
        <f t="shared" si="9"/>
        <v>432</v>
      </c>
      <c r="O105" s="20">
        <v>0.8</v>
      </c>
      <c r="P105" s="20">
        <f t="shared" si="10"/>
        <v>432</v>
      </c>
      <c r="Q105" s="20">
        <v>0.6</v>
      </c>
      <c r="R105" s="20">
        <f t="shared" si="11"/>
        <v>324</v>
      </c>
      <c r="S105" s="20"/>
      <c r="T105" s="20"/>
      <c r="U105" s="63"/>
      <c r="V105" s="55"/>
    </row>
    <row r="106" spans="1:22" ht="14.25" customHeight="1">
      <c r="A106" s="123"/>
      <c r="B106" s="49" t="s">
        <v>182</v>
      </c>
      <c r="C106" s="49" t="s">
        <v>11</v>
      </c>
      <c r="D106" s="49">
        <v>12</v>
      </c>
      <c r="E106" s="49">
        <v>1</v>
      </c>
      <c r="F106" s="49">
        <v>1</v>
      </c>
      <c r="G106" s="49">
        <f t="shared" si="6"/>
        <v>12</v>
      </c>
      <c r="H106" s="49">
        <v>4</v>
      </c>
      <c r="I106" s="20">
        <v>0.7</v>
      </c>
      <c r="J106" s="20">
        <f t="shared" si="7"/>
        <v>2.8</v>
      </c>
      <c r="K106" s="20">
        <v>0.7</v>
      </c>
      <c r="L106" s="20">
        <f t="shared" si="8"/>
        <v>2.8</v>
      </c>
      <c r="M106" s="20">
        <v>0.9</v>
      </c>
      <c r="N106" s="20">
        <f t="shared" si="9"/>
        <v>3.6</v>
      </c>
      <c r="O106" s="20">
        <v>0.9</v>
      </c>
      <c r="P106" s="20">
        <f t="shared" si="10"/>
        <v>3.6</v>
      </c>
      <c r="Q106" s="20">
        <v>0.6</v>
      </c>
      <c r="R106" s="20">
        <f t="shared" si="11"/>
        <v>2.4</v>
      </c>
      <c r="S106" s="20"/>
      <c r="T106" s="20"/>
      <c r="U106" s="63"/>
      <c r="V106" s="55"/>
    </row>
    <row r="107" spans="1:22" ht="14.25" customHeight="1">
      <c r="A107" s="123"/>
      <c r="B107" s="49" t="s">
        <v>182</v>
      </c>
      <c r="C107" s="49" t="s">
        <v>12</v>
      </c>
      <c r="D107" s="49">
        <v>210</v>
      </c>
      <c r="E107" s="49">
        <v>1</v>
      </c>
      <c r="F107" s="51">
        <v>0.8</v>
      </c>
      <c r="G107" s="49">
        <f t="shared" si="6"/>
        <v>168</v>
      </c>
      <c r="H107" s="49">
        <v>89</v>
      </c>
      <c r="I107" s="20">
        <v>0.7</v>
      </c>
      <c r="J107" s="20">
        <f t="shared" si="7"/>
        <v>62.3</v>
      </c>
      <c r="K107" s="20">
        <v>0.7</v>
      </c>
      <c r="L107" s="20">
        <f t="shared" si="8"/>
        <v>62.3</v>
      </c>
      <c r="M107" s="20">
        <v>0.6</v>
      </c>
      <c r="N107" s="20">
        <f t="shared" si="9"/>
        <v>53.4</v>
      </c>
      <c r="O107" s="20">
        <v>0.6</v>
      </c>
      <c r="P107" s="20">
        <f t="shared" si="10"/>
        <v>53.4</v>
      </c>
      <c r="Q107" s="20">
        <v>0.6</v>
      </c>
      <c r="R107" s="20">
        <f t="shared" si="11"/>
        <v>53.4</v>
      </c>
      <c r="S107" s="20"/>
      <c r="T107" s="20"/>
      <c r="U107" s="63"/>
      <c r="V107" s="55"/>
    </row>
    <row r="108" spans="1:22" ht="14.25" customHeight="1">
      <c r="A108" s="123"/>
      <c r="B108" s="49" t="s">
        <v>182</v>
      </c>
      <c r="C108" s="49" t="s">
        <v>13</v>
      </c>
      <c r="D108" s="49">
        <v>23</v>
      </c>
      <c r="E108" s="49">
        <v>1</v>
      </c>
      <c r="F108" s="49">
        <v>0.8</v>
      </c>
      <c r="G108" s="49">
        <f t="shared" si="6"/>
        <v>18.400000000000002</v>
      </c>
      <c r="H108" s="49">
        <v>4</v>
      </c>
      <c r="I108" s="20">
        <v>0.7</v>
      </c>
      <c r="J108" s="20">
        <f t="shared" si="7"/>
        <v>2.8</v>
      </c>
      <c r="K108" s="20">
        <v>0.7</v>
      </c>
      <c r="L108" s="20">
        <f t="shared" si="8"/>
        <v>2.8</v>
      </c>
      <c r="M108" s="20">
        <v>0.7</v>
      </c>
      <c r="N108" s="20">
        <f t="shared" si="9"/>
        <v>2.8</v>
      </c>
      <c r="O108" s="20">
        <v>0.75</v>
      </c>
      <c r="P108" s="20">
        <f t="shared" si="10"/>
        <v>3</v>
      </c>
      <c r="Q108" s="20">
        <v>0.6</v>
      </c>
      <c r="R108" s="20">
        <f t="shared" si="11"/>
        <v>2.4</v>
      </c>
      <c r="S108" s="20"/>
      <c r="T108" s="20"/>
      <c r="U108" s="63"/>
      <c r="V108" s="55"/>
    </row>
    <row r="109" spans="1:22" s="60" customFormat="1" ht="14.25" customHeight="1">
      <c r="A109" s="124"/>
      <c r="B109" s="57" t="s">
        <v>182</v>
      </c>
      <c r="C109" s="57" t="s">
        <v>208</v>
      </c>
      <c r="D109" s="57">
        <v>180</v>
      </c>
      <c r="E109" s="57">
        <v>2</v>
      </c>
      <c r="F109" s="57">
        <v>1.5</v>
      </c>
      <c r="G109" s="57">
        <f t="shared" si="6"/>
        <v>540</v>
      </c>
      <c r="H109" s="57">
        <v>108</v>
      </c>
      <c r="I109" s="58">
        <v>0.7</v>
      </c>
      <c r="J109" s="58">
        <f t="shared" si="7"/>
        <v>75.6</v>
      </c>
      <c r="K109" s="58">
        <v>0.7</v>
      </c>
      <c r="L109" s="58">
        <f t="shared" si="8"/>
        <v>75.6</v>
      </c>
      <c r="M109" s="58">
        <v>0.7</v>
      </c>
      <c r="N109" s="58">
        <f t="shared" si="9"/>
        <v>75.6</v>
      </c>
      <c r="O109" s="58">
        <v>0.75</v>
      </c>
      <c r="P109" s="58">
        <f t="shared" si="10"/>
        <v>81</v>
      </c>
      <c r="Q109" s="58">
        <v>0.6</v>
      </c>
      <c r="R109" s="58">
        <f t="shared" si="11"/>
        <v>64.8</v>
      </c>
      <c r="S109" s="58"/>
      <c r="T109" s="58"/>
      <c r="U109" s="64">
        <v>0.7523076923076921</v>
      </c>
      <c r="V109" s="59">
        <f>SUM(J97:J109,L97:L109,N97:N109,P97:P109,R97:R109)/60</f>
        <v>66.72166666666668</v>
      </c>
    </row>
    <row r="110" spans="1:22" ht="14.25" customHeight="1">
      <c r="A110" s="122" t="s">
        <v>67</v>
      </c>
      <c r="B110" s="51" t="s">
        <v>186</v>
      </c>
      <c r="C110" s="50" t="s">
        <v>8</v>
      </c>
      <c r="D110" s="50">
        <v>17.4</v>
      </c>
      <c r="E110" s="50">
        <v>6</v>
      </c>
      <c r="F110" s="51">
        <v>1</v>
      </c>
      <c r="G110" s="49">
        <f t="shared" si="6"/>
        <v>104.39999999999999</v>
      </c>
      <c r="H110" s="49">
        <v>120</v>
      </c>
      <c r="I110" s="20">
        <v>0.7</v>
      </c>
      <c r="J110" s="20">
        <f t="shared" si="7"/>
        <v>84</v>
      </c>
      <c r="K110" s="20">
        <v>0.7</v>
      </c>
      <c r="L110" s="20">
        <f t="shared" si="8"/>
        <v>84</v>
      </c>
      <c r="M110" s="20">
        <v>0.8</v>
      </c>
      <c r="N110" s="20">
        <f t="shared" si="9"/>
        <v>96</v>
      </c>
      <c r="O110" s="20">
        <v>0.6</v>
      </c>
      <c r="P110" s="20">
        <f t="shared" si="10"/>
        <v>72</v>
      </c>
      <c r="Q110" s="20">
        <v>0.7</v>
      </c>
      <c r="R110" s="20">
        <f t="shared" si="11"/>
        <v>84</v>
      </c>
      <c r="S110" s="20"/>
      <c r="T110" s="20"/>
      <c r="U110" s="63"/>
      <c r="V110" s="55"/>
    </row>
    <row r="111" spans="1:22" ht="14.25" customHeight="1">
      <c r="A111" s="123"/>
      <c r="B111" s="51" t="s">
        <v>186</v>
      </c>
      <c r="C111" s="50" t="s">
        <v>10</v>
      </c>
      <c r="D111" s="50">
        <v>83</v>
      </c>
      <c r="E111" s="50">
        <v>4</v>
      </c>
      <c r="F111" s="49">
        <v>1</v>
      </c>
      <c r="G111" s="49">
        <f t="shared" si="6"/>
        <v>332</v>
      </c>
      <c r="H111" s="49">
        <v>199</v>
      </c>
      <c r="I111" s="20">
        <v>0.9</v>
      </c>
      <c r="J111" s="20">
        <f t="shared" si="7"/>
        <v>179.1</v>
      </c>
      <c r="K111" s="20">
        <v>0.9</v>
      </c>
      <c r="L111" s="20">
        <f t="shared" si="8"/>
        <v>179.1</v>
      </c>
      <c r="M111" s="20">
        <v>0.8</v>
      </c>
      <c r="N111" s="20">
        <f t="shared" si="9"/>
        <v>159.20000000000002</v>
      </c>
      <c r="O111" s="20">
        <v>0.8</v>
      </c>
      <c r="P111" s="20">
        <f t="shared" si="10"/>
        <v>159.20000000000002</v>
      </c>
      <c r="Q111" s="20">
        <v>0.8</v>
      </c>
      <c r="R111" s="20">
        <f t="shared" si="11"/>
        <v>159.20000000000002</v>
      </c>
      <c r="S111" s="20"/>
      <c r="T111" s="20"/>
      <c r="U111" s="63"/>
      <c r="V111" s="55"/>
    </row>
    <row r="112" spans="1:22" ht="14.25" customHeight="1">
      <c r="A112" s="123"/>
      <c r="B112" s="51" t="s">
        <v>186</v>
      </c>
      <c r="C112" s="50" t="s">
        <v>12</v>
      </c>
      <c r="D112" s="50">
        <v>180</v>
      </c>
      <c r="E112" s="50">
        <v>3</v>
      </c>
      <c r="F112" s="51">
        <v>0.8</v>
      </c>
      <c r="G112" s="49">
        <f t="shared" si="6"/>
        <v>432</v>
      </c>
      <c r="H112" s="49">
        <v>229</v>
      </c>
      <c r="I112" s="20">
        <v>0.8</v>
      </c>
      <c r="J112" s="20">
        <f t="shared" si="7"/>
        <v>183.20000000000002</v>
      </c>
      <c r="K112" s="20">
        <v>0.8</v>
      </c>
      <c r="L112" s="20">
        <f t="shared" si="8"/>
        <v>183.20000000000002</v>
      </c>
      <c r="M112" s="20">
        <v>0.8</v>
      </c>
      <c r="N112" s="20">
        <f t="shared" si="9"/>
        <v>183.20000000000002</v>
      </c>
      <c r="O112" s="20">
        <v>0.8</v>
      </c>
      <c r="P112" s="20">
        <f t="shared" si="10"/>
        <v>183.20000000000002</v>
      </c>
      <c r="Q112" s="20">
        <v>0.8</v>
      </c>
      <c r="R112" s="20">
        <f t="shared" si="11"/>
        <v>183.20000000000002</v>
      </c>
      <c r="S112" s="20"/>
      <c r="T112" s="20"/>
      <c r="U112" s="63"/>
      <c r="V112" s="55"/>
    </row>
    <row r="113" spans="1:22" ht="14.25" customHeight="1">
      <c r="A113" s="123"/>
      <c r="B113" s="51" t="s">
        <v>186</v>
      </c>
      <c r="C113" s="50" t="s">
        <v>23</v>
      </c>
      <c r="D113" s="50">
        <v>150</v>
      </c>
      <c r="E113" s="50">
        <v>1</v>
      </c>
      <c r="F113" s="51">
        <v>1.5</v>
      </c>
      <c r="G113" s="49">
        <f t="shared" si="6"/>
        <v>225</v>
      </c>
      <c r="H113" s="49">
        <v>45</v>
      </c>
      <c r="I113" s="20">
        <v>0.8</v>
      </c>
      <c r="J113" s="20">
        <f t="shared" si="7"/>
        <v>36</v>
      </c>
      <c r="K113" s="20">
        <v>0.8</v>
      </c>
      <c r="L113" s="20">
        <f t="shared" si="8"/>
        <v>36</v>
      </c>
      <c r="M113" s="20">
        <v>0.8</v>
      </c>
      <c r="N113" s="20">
        <f t="shared" si="9"/>
        <v>36</v>
      </c>
      <c r="O113" s="20">
        <v>0.8</v>
      </c>
      <c r="P113" s="20">
        <f t="shared" si="10"/>
        <v>36</v>
      </c>
      <c r="Q113" s="20">
        <v>0.8</v>
      </c>
      <c r="R113" s="20">
        <f t="shared" si="11"/>
        <v>36</v>
      </c>
      <c r="S113" s="20"/>
      <c r="T113" s="20"/>
      <c r="U113" s="63"/>
      <c r="V113" s="55"/>
    </row>
    <row r="114" spans="1:22" s="60" customFormat="1" ht="14.25" customHeight="1">
      <c r="A114" s="124"/>
      <c r="B114" s="61" t="s">
        <v>186</v>
      </c>
      <c r="C114" s="57" t="s">
        <v>30</v>
      </c>
      <c r="D114" s="57">
        <v>28</v>
      </c>
      <c r="E114" s="57">
        <v>1</v>
      </c>
      <c r="F114" s="57">
        <v>1.5</v>
      </c>
      <c r="G114" s="57">
        <f t="shared" si="6"/>
        <v>42</v>
      </c>
      <c r="H114" s="57">
        <v>22</v>
      </c>
      <c r="I114" s="58">
        <v>0.8</v>
      </c>
      <c r="J114" s="58">
        <f t="shared" si="7"/>
        <v>17.6</v>
      </c>
      <c r="K114" s="58">
        <v>0.8</v>
      </c>
      <c r="L114" s="58">
        <f t="shared" si="8"/>
        <v>17.6</v>
      </c>
      <c r="M114" s="58">
        <v>0.8</v>
      </c>
      <c r="N114" s="58">
        <f t="shared" si="9"/>
        <v>17.6</v>
      </c>
      <c r="O114" s="58">
        <v>0.8</v>
      </c>
      <c r="P114" s="58">
        <f t="shared" si="10"/>
        <v>17.6</v>
      </c>
      <c r="Q114" s="58">
        <v>0.8</v>
      </c>
      <c r="R114" s="58">
        <f t="shared" si="11"/>
        <v>17.6</v>
      </c>
      <c r="S114" s="58"/>
      <c r="T114" s="58"/>
      <c r="U114" s="64">
        <v>0.788</v>
      </c>
      <c r="V114" s="59">
        <f>SUM(J110:J114,L110:L114,N110:N114,P110:P114,R110:R114)/60</f>
        <v>40.66333333333333</v>
      </c>
    </row>
    <row r="115" spans="1:22" ht="14.25" customHeight="1">
      <c r="A115" s="122" t="s">
        <v>68</v>
      </c>
      <c r="B115" s="49" t="s">
        <v>183</v>
      </c>
      <c r="C115" s="49" t="s">
        <v>8</v>
      </c>
      <c r="D115" s="49">
        <v>5</v>
      </c>
      <c r="E115" s="49">
        <v>2</v>
      </c>
      <c r="F115" s="49">
        <v>1</v>
      </c>
      <c r="G115" s="49">
        <f t="shared" si="6"/>
        <v>10</v>
      </c>
      <c r="H115" s="49">
        <v>12</v>
      </c>
      <c r="I115" s="20">
        <v>0.8</v>
      </c>
      <c r="J115" s="20">
        <f t="shared" si="7"/>
        <v>9.600000000000001</v>
      </c>
      <c r="K115" s="20">
        <v>0.7</v>
      </c>
      <c r="L115" s="20">
        <f t="shared" si="8"/>
        <v>8.399999999999999</v>
      </c>
      <c r="M115" s="20">
        <v>0.8</v>
      </c>
      <c r="N115" s="20">
        <f t="shared" si="9"/>
        <v>9.600000000000001</v>
      </c>
      <c r="O115" s="20">
        <v>0.75</v>
      </c>
      <c r="P115" s="20">
        <f t="shared" si="10"/>
        <v>9</v>
      </c>
      <c r="Q115" s="20">
        <v>0.8</v>
      </c>
      <c r="R115" s="20">
        <f t="shared" si="11"/>
        <v>9.600000000000001</v>
      </c>
      <c r="S115" s="20"/>
      <c r="T115" s="20"/>
      <c r="U115" s="63"/>
      <c r="V115" s="55"/>
    </row>
    <row r="116" spans="1:22" ht="14.25" customHeight="1">
      <c r="A116" s="123"/>
      <c r="B116" s="49" t="s">
        <v>183</v>
      </c>
      <c r="C116" s="49" t="s">
        <v>8</v>
      </c>
      <c r="D116" s="49">
        <v>26</v>
      </c>
      <c r="E116" s="49">
        <v>2</v>
      </c>
      <c r="F116" s="51">
        <v>1</v>
      </c>
      <c r="G116" s="49">
        <f t="shared" si="6"/>
        <v>52</v>
      </c>
      <c r="H116" s="49">
        <v>60</v>
      </c>
      <c r="I116" s="20">
        <v>0.8</v>
      </c>
      <c r="J116" s="20">
        <f t="shared" si="7"/>
        <v>48</v>
      </c>
      <c r="K116" s="20">
        <v>0.7</v>
      </c>
      <c r="L116" s="20">
        <f t="shared" si="8"/>
        <v>42</v>
      </c>
      <c r="M116" s="20">
        <v>0.8</v>
      </c>
      <c r="N116" s="20">
        <f t="shared" si="9"/>
        <v>48</v>
      </c>
      <c r="O116" s="20">
        <v>0.75</v>
      </c>
      <c r="P116" s="20">
        <f t="shared" si="10"/>
        <v>45</v>
      </c>
      <c r="Q116" s="20">
        <v>0.8</v>
      </c>
      <c r="R116" s="20">
        <f t="shared" si="11"/>
        <v>48</v>
      </c>
      <c r="S116" s="20"/>
      <c r="T116" s="20"/>
      <c r="U116" s="63"/>
      <c r="V116" s="55"/>
    </row>
    <row r="117" spans="1:22" ht="14.25" customHeight="1">
      <c r="A117" s="123"/>
      <c r="B117" s="49" t="s">
        <v>183</v>
      </c>
      <c r="C117" s="49" t="s">
        <v>9</v>
      </c>
      <c r="D117" s="49">
        <v>35</v>
      </c>
      <c r="E117" s="49">
        <v>1</v>
      </c>
      <c r="F117" s="49">
        <v>0.8</v>
      </c>
      <c r="G117" s="49">
        <f t="shared" si="6"/>
        <v>28</v>
      </c>
      <c r="H117" s="49">
        <v>6</v>
      </c>
      <c r="I117" s="20">
        <v>0.8</v>
      </c>
      <c r="J117" s="20">
        <f t="shared" si="7"/>
        <v>4.800000000000001</v>
      </c>
      <c r="K117" s="20">
        <v>0.8</v>
      </c>
      <c r="L117" s="20">
        <f t="shared" si="8"/>
        <v>4.800000000000001</v>
      </c>
      <c r="M117" s="20">
        <v>0.75</v>
      </c>
      <c r="N117" s="20">
        <f t="shared" si="9"/>
        <v>4.5</v>
      </c>
      <c r="O117" s="20">
        <v>0.8</v>
      </c>
      <c r="P117" s="20">
        <f t="shared" si="10"/>
        <v>4.800000000000001</v>
      </c>
      <c r="Q117" s="20">
        <v>0.8</v>
      </c>
      <c r="R117" s="20">
        <f t="shared" si="11"/>
        <v>4.800000000000001</v>
      </c>
      <c r="S117" s="20"/>
      <c r="T117" s="20"/>
      <c r="U117" s="63"/>
      <c r="V117" s="55"/>
    </row>
    <row r="118" spans="1:22" ht="14.25" customHeight="1">
      <c r="A118" s="123"/>
      <c r="B118" s="49" t="s">
        <v>183</v>
      </c>
      <c r="C118" s="49" t="s">
        <v>10</v>
      </c>
      <c r="D118" s="49">
        <v>100</v>
      </c>
      <c r="E118" s="49">
        <v>9</v>
      </c>
      <c r="F118" s="49">
        <v>1</v>
      </c>
      <c r="G118" s="49">
        <f t="shared" si="6"/>
        <v>900</v>
      </c>
      <c r="H118" s="49">
        <v>540</v>
      </c>
      <c r="I118" s="20">
        <v>0.8</v>
      </c>
      <c r="J118" s="20">
        <f t="shared" si="7"/>
        <v>432</v>
      </c>
      <c r="K118" s="20">
        <v>0.8</v>
      </c>
      <c r="L118" s="20">
        <f t="shared" si="8"/>
        <v>432</v>
      </c>
      <c r="M118" s="20">
        <v>0.8</v>
      </c>
      <c r="N118" s="20">
        <f t="shared" si="9"/>
        <v>432</v>
      </c>
      <c r="O118" s="20">
        <v>0.8</v>
      </c>
      <c r="P118" s="20">
        <f t="shared" si="10"/>
        <v>432</v>
      </c>
      <c r="Q118" s="20">
        <v>0.8</v>
      </c>
      <c r="R118" s="20">
        <f t="shared" si="11"/>
        <v>432</v>
      </c>
      <c r="S118" s="20"/>
      <c r="T118" s="20"/>
      <c r="U118" s="63"/>
      <c r="V118" s="55"/>
    </row>
    <row r="119" spans="1:22" ht="14.25" customHeight="1">
      <c r="A119" s="123"/>
      <c r="B119" s="49" t="s">
        <v>183</v>
      </c>
      <c r="C119" s="49" t="s">
        <v>11</v>
      </c>
      <c r="D119" s="49">
        <v>12</v>
      </c>
      <c r="E119" s="49">
        <v>1</v>
      </c>
      <c r="F119" s="49">
        <v>1</v>
      </c>
      <c r="G119" s="49">
        <f t="shared" si="6"/>
        <v>12</v>
      </c>
      <c r="H119" s="49">
        <v>4</v>
      </c>
      <c r="I119" s="20">
        <v>0.8</v>
      </c>
      <c r="J119" s="20">
        <f t="shared" si="7"/>
        <v>3.2</v>
      </c>
      <c r="K119" s="20">
        <v>0.8</v>
      </c>
      <c r="L119" s="20">
        <f t="shared" si="8"/>
        <v>3.2</v>
      </c>
      <c r="M119" s="20">
        <v>0.8</v>
      </c>
      <c r="N119" s="20">
        <f t="shared" si="9"/>
        <v>3.2</v>
      </c>
      <c r="O119" s="20">
        <v>0.9</v>
      </c>
      <c r="P119" s="20">
        <f t="shared" si="10"/>
        <v>3.6</v>
      </c>
      <c r="Q119" s="20">
        <v>0.8</v>
      </c>
      <c r="R119" s="20">
        <f t="shared" si="11"/>
        <v>3.2</v>
      </c>
      <c r="S119" s="20"/>
      <c r="T119" s="20"/>
      <c r="U119" s="63"/>
      <c r="V119" s="55"/>
    </row>
    <row r="120" spans="1:22" ht="14.25" customHeight="1">
      <c r="A120" s="123"/>
      <c r="B120" s="49" t="s">
        <v>183</v>
      </c>
      <c r="C120" s="49" t="s">
        <v>12</v>
      </c>
      <c r="D120" s="49">
        <v>210</v>
      </c>
      <c r="E120" s="49">
        <v>1</v>
      </c>
      <c r="F120" s="51">
        <v>0.8</v>
      </c>
      <c r="G120" s="49">
        <f t="shared" si="6"/>
        <v>168</v>
      </c>
      <c r="H120" s="49">
        <v>89</v>
      </c>
      <c r="I120" s="20">
        <v>0.8</v>
      </c>
      <c r="J120" s="20">
        <f t="shared" si="7"/>
        <v>71.2</v>
      </c>
      <c r="K120" s="20">
        <v>0.8</v>
      </c>
      <c r="L120" s="20">
        <f t="shared" si="8"/>
        <v>71.2</v>
      </c>
      <c r="M120" s="20">
        <v>0.6</v>
      </c>
      <c r="N120" s="20">
        <f t="shared" si="9"/>
        <v>53.4</v>
      </c>
      <c r="O120" s="20">
        <v>0.75</v>
      </c>
      <c r="P120" s="20">
        <f t="shared" si="10"/>
        <v>66.75</v>
      </c>
      <c r="Q120" s="20">
        <v>0.8</v>
      </c>
      <c r="R120" s="20">
        <f t="shared" si="11"/>
        <v>71.2</v>
      </c>
      <c r="S120" s="20"/>
      <c r="T120" s="20"/>
      <c r="U120" s="63"/>
      <c r="V120" s="55"/>
    </row>
    <row r="121" spans="1:22" ht="14.25" customHeight="1">
      <c r="A121" s="123"/>
      <c r="B121" s="49" t="s">
        <v>183</v>
      </c>
      <c r="C121" s="49" t="s">
        <v>13</v>
      </c>
      <c r="D121" s="49">
        <v>23</v>
      </c>
      <c r="E121" s="49">
        <v>1</v>
      </c>
      <c r="F121" s="49">
        <v>0.8</v>
      </c>
      <c r="G121" s="49">
        <f t="shared" si="6"/>
        <v>18.400000000000002</v>
      </c>
      <c r="H121" s="49">
        <v>4</v>
      </c>
      <c r="I121" s="20">
        <v>0.8</v>
      </c>
      <c r="J121" s="20">
        <f t="shared" si="7"/>
        <v>3.2</v>
      </c>
      <c r="K121" s="20">
        <v>0.8</v>
      </c>
      <c r="L121" s="20">
        <f t="shared" si="8"/>
        <v>3.2</v>
      </c>
      <c r="M121" s="20">
        <v>0.6</v>
      </c>
      <c r="N121" s="20">
        <f t="shared" si="9"/>
        <v>2.4</v>
      </c>
      <c r="O121" s="20">
        <v>0.75</v>
      </c>
      <c r="P121" s="20">
        <f t="shared" si="10"/>
        <v>3</v>
      </c>
      <c r="Q121" s="20">
        <v>0.75</v>
      </c>
      <c r="R121" s="20">
        <f t="shared" si="11"/>
        <v>3</v>
      </c>
      <c r="S121" s="20"/>
      <c r="T121" s="20"/>
      <c r="U121" s="63"/>
      <c r="V121" s="55"/>
    </row>
    <row r="122" spans="1:22" s="60" customFormat="1" ht="14.25" customHeight="1">
      <c r="A122" s="124"/>
      <c r="B122" s="57" t="s">
        <v>183</v>
      </c>
      <c r="C122" s="57" t="s">
        <v>206</v>
      </c>
      <c r="D122" s="57">
        <v>180</v>
      </c>
      <c r="E122" s="57">
        <v>2</v>
      </c>
      <c r="F122" s="57">
        <v>1.5</v>
      </c>
      <c r="G122" s="57">
        <f t="shared" si="6"/>
        <v>540</v>
      </c>
      <c r="H122" s="57">
        <v>108</v>
      </c>
      <c r="I122" s="58">
        <v>0.8</v>
      </c>
      <c r="J122" s="58">
        <f t="shared" si="7"/>
        <v>86.4</v>
      </c>
      <c r="K122" s="58">
        <v>0.8</v>
      </c>
      <c r="L122" s="58">
        <f t="shared" si="8"/>
        <v>86.4</v>
      </c>
      <c r="M122" s="58">
        <v>0.6</v>
      </c>
      <c r="N122" s="58">
        <f t="shared" si="9"/>
        <v>64.8</v>
      </c>
      <c r="O122" s="58">
        <v>0.6</v>
      </c>
      <c r="P122" s="58">
        <f t="shared" si="10"/>
        <v>64.8</v>
      </c>
      <c r="Q122" s="58">
        <v>0.75</v>
      </c>
      <c r="R122" s="58">
        <f t="shared" si="11"/>
        <v>81</v>
      </c>
      <c r="S122" s="58"/>
      <c r="T122" s="58"/>
      <c r="U122" s="64">
        <v>0.76</v>
      </c>
      <c r="V122" s="59">
        <f>SUM(J115:J122,L115:L122,N115:N122,P115:P122,R115:R122)/60</f>
        <v>53.4875</v>
      </c>
    </row>
    <row r="123" spans="1:22" ht="14.25" customHeight="1">
      <c r="A123" s="122" t="s">
        <v>69</v>
      </c>
      <c r="B123" s="49" t="s">
        <v>209</v>
      </c>
      <c r="C123" s="49" t="s">
        <v>8</v>
      </c>
      <c r="D123" s="49">
        <v>26</v>
      </c>
      <c r="E123" s="49">
        <v>2</v>
      </c>
      <c r="F123" s="51">
        <v>1</v>
      </c>
      <c r="G123" s="49">
        <f t="shared" si="6"/>
        <v>52</v>
      </c>
      <c r="H123" s="49">
        <v>60</v>
      </c>
      <c r="I123" s="20">
        <v>0.8</v>
      </c>
      <c r="J123" s="20">
        <f t="shared" si="7"/>
        <v>48</v>
      </c>
      <c r="K123" s="20">
        <v>0.8</v>
      </c>
      <c r="L123" s="20">
        <f t="shared" si="8"/>
        <v>48</v>
      </c>
      <c r="M123" s="20">
        <v>0.9</v>
      </c>
      <c r="N123" s="20">
        <f t="shared" si="9"/>
        <v>54</v>
      </c>
      <c r="O123" s="20">
        <v>0.8</v>
      </c>
      <c r="P123" s="20">
        <f t="shared" si="10"/>
        <v>48</v>
      </c>
      <c r="Q123" s="20">
        <v>0.8</v>
      </c>
      <c r="R123" s="20">
        <f t="shared" si="11"/>
        <v>48</v>
      </c>
      <c r="S123" s="20"/>
      <c r="T123" s="20"/>
      <c r="U123" s="63"/>
      <c r="V123" s="55"/>
    </row>
    <row r="124" spans="1:22" ht="14.25" customHeight="1">
      <c r="A124" s="123"/>
      <c r="B124" s="49" t="s">
        <v>209</v>
      </c>
      <c r="C124" s="49" t="s">
        <v>9</v>
      </c>
      <c r="D124" s="49">
        <v>35</v>
      </c>
      <c r="E124" s="49">
        <v>1</v>
      </c>
      <c r="F124" s="49">
        <v>0.8</v>
      </c>
      <c r="G124" s="49">
        <f t="shared" si="6"/>
        <v>28</v>
      </c>
      <c r="H124" s="49">
        <v>6</v>
      </c>
      <c r="I124" s="20">
        <v>0.8</v>
      </c>
      <c r="J124" s="20">
        <f t="shared" si="7"/>
        <v>4.800000000000001</v>
      </c>
      <c r="K124" s="20">
        <v>0.8</v>
      </c>
      <c r="L124" s="20">
        <f t="shared" si="8"/>
        <v>4.800000000000001</v>
      </c>
      <c r="M124" s="20">
        <v>0.9</v>
      </c>
      <c r="N124" s="20">
        <f t="shared" si="9"/>
        <v>5.4</v>
      </c>
      <c r="O124" s="20">
        <v>0.8</v>
      </c>
      <c r="P124" s="20">
        <f t="shared" si="10"/>
        <v>4.800000000000001</v>
      </c>
      <c r="Q124" s="20">
        <v>0.6</v>
      </c>
      <c r="R124" s="20">
        <f t="shared" si="11"/>
        <v>3.5999999999999996</v>
      </c>
      <c r="S124" s="20"/>
      <c r="T124" s="20"/>
      <c r="U124" s="63"/>
      <c r="V124" s="55"/>
    </row>
    <row r="125" spans="1:22" ht="14.25" customHeight="1">
      <c r="A125" s="123"/>
      <c r="B125" s="49" t="s">
        <v>209</v>
      </c>
      <c r="C125" s="49" t="s">
        <v>12</v>
      </c>
      <c r="D125" s="49">
        <v>210</v>
      </c>
      <c r="E125" s="49">
        <v>1</v>
      </c>
      <c r="F125" s="51">
        <v>0.8</v>
      </c>
      <c r="G125" s="49">
        <f t="shared" si="6"/>
        <v>168</v>
      </c>
      <c r="H125" s="49">
        <v>89</v>
      </c>
      <c r="I125" s="20">
        <v>0.8</v>
      </c>
      <c r="J125" s="20">
        <f t="shared" si="7"/>
        <v>71.2</v>
      </c>
      <c r="K125" s="20">
        <v>0.8</v>
      </c>
      <c r="L125" s="20">
        <f t="shared" si="8"/>
        <v>71.2</v>
      </c>
      <c r="M125" s="20">
        <v>0.9</v>
      </c>
      <c r="N125" s="20">
        <f t="shared" si="9"/>
        <v>80.10000000000001</v>
      </c>
      <c r="O125" s="20">
        <v>0.8</v>
      </c>
      <c r="P125" s="20">
        <f t="shared" si="10"/>
        <v>71.2</v>
      </c>
      <c r="Q125" s="20">
        <v>0.6</v>
      </c>
      <c r="R125" s="20">
        <f t="shared" si="11"/>
        <v>53.4</v>
      </c>
      <c r="S125" s="20"/>
      <c r="T125" s="20"/>
      <c r="U125" s="63"/>
      <c r="V125" s="55"/>
    </row>
    <row r="126" spans="1:22" ht="14.25" customHeight="1">
      <c r="A126" s="123"/>
      <c r="B126" s="49" t="s">
        <v>209</v>
      </c>
      <c r="C126" s="49" t="s">
        <v>13</v>
      </c>
      <c r="D126" s="49">
        <v>23</v>
      </c>
      <c r="E126" s="49">
        <v>1</v>
      </c>
      <c r="F126" s="49">
        <v>0.8</v>
      </c>
      <c r="G126" s="49">
        <f t="shared" si="6"/>
        <v>18.400000000000002</v>
      </c>
      <c r="H126" s="49">
        <v>4</v>
      </c>
      <c r="I126" s="20">
        <v>0.8</v>
      </c>
      <c r="J126" s="20">
        <f t="shared" si="7"/>
        <v>3.2</v>
      </c>
      <c r="K126" s="20">
        <v>0.8</v>
      </c>
      <c r="L126" s="20">
        <f t="shared" si="8"/>
        <v>3.2</v>
      </c>
      <c r="M126" s="20">
        <v>0.9</v>
      </c>
      <c r="N126" s="20">
        <f t="shared" si="9"/>
        <v>3.6</v>
      </c>
      <c r="O126" s="20">
        <v>0.8</v>
      </c>
      <c r="P126" s="20">
        <f t="shared" si="10"/>
        <v>3.2</v>
      </c>
      <c r="Q126" s="20">
        <v>0.6</v>
      </c>
      <c r="R126" s="20">
        <f t="shared" si="11"/>
        <v>2.4</v>
      </c>
      <c r="S126" s="20"/>
      <c r="T126" s="20"/>
      <c r="U126" s="63"/>
      <c r="V126" s="55"/>
    </row>
    <row r="127" spans="1:22" s="60" customFormat="1" ht="14.25" customHeight="1">
      <c r="A127" s="124"/>
      <c r="B127" s="57" t="s">
        <v>209</v>
      </c>
      <c r="C127" s="57" t="s">
        <v>210</v>
      </c>
      <c r="D127" s="57">
        <v>180</v>
      </c>
      <c r="E127" s="57">
        <v>2</v>
      </c>
      <c r="F127" s="61">
        <v>1.5</v>
      </c>
      <c r="G127" s="57">
        <f t="shared" si="6"/>
        <v>540</v>
      </c>
      <c r="H127" s="57">
        <v>108</v>
      </c>
      <c r="I127" s="58">
        <v>0.8</v>
      </c>
      <c r="J127" s="58">
        <f t="shared" si="7"/>
        <v>86.4</v>
      </c>
      <c r="K127" s="58">
        <v>0.8</v>
      </c>
      <c r="L127" s="58">
        <f t="shared" si="8"/>
        <v>86.4</v>
      </c>
      <c r="M127" s="58">
        <v>0.9</v>
      </c>
      <c r="N127" s="58">
        <f t="shared" si="9"/>
        <v>97.2</v>
      </c>
      <c r="O127" s="58">
        <v>0.8</v>
      </c>
      <c r="P127" s="58">
        <f t="shared" si="10"/>
        <v>86.4</v>
      </c>
      <c r="Q127" s="58">
        <v>0.6</v>
      </c>
      <c r="R127" s="58">
        <f t="shared" si="11"/>
        <v>64.8</v>
      </c>
      <c r="S127" s="58"/>
      <c r="T127" s="58"/>
      <c r="U127" s="64">
        <v>0.788</v>
      </c>
      <c r="V127" s="59">
        <f>SUM(J123:J127,L123:L127,N123:N127,P123:P127,R123:R127)/60</f>
        <v>17.555000000000003</v>
      </c>
    </row>
    <row r="128" spans="1:22" ht="14.25" customHeight="1">
      <c r="A128" s="122" t="s">
        <v>70</v>
      </c>
      <c r="B128" s="49" t="s">
        <v>184</v>
      </c>
      <c r="C128" s="49" t="s">
        <v>8</v>
      </c>
      <c r="D128" s="49">
        <v>26</v>
      </c>
      <c r="E128" s="49">
        <v>2</v>
      </c>
      <c r="F128" s="51">
        <v>1</v>
      </c>
      <c r="G128" s="49">
        <f t="shared" si="6"/>
        <v>52</v>
      </c>
      <c r="H128" s="49">
        <v>60</v>
      </c>
      <c r="I128" s="20">
        <v>0.9</v>
      </c>
      <c r="J128" s="20">
        <f t="shared" si="7"/>
        <v>54</v>
      </c>
      <c r="K128" s="20">
        <v>0.9</v>
      </c>
      <c r="L128" s="20">
        <f t="shared" si="8"/>
        <v>54</v>
      </c>
      <c r="M128" s="20">
        <v>0.8</v>
      </c>
      <c r="N128" s="20">
        <f t="shared" si="9"/>
        <v>48</v>
      </c>
      <c r="O128" s="20">
        <v>0.8</v>
      </c>
      <c r="P128" s="20">
        <f t="shared" si="10"/>
        <v>48</v>
      </c>
      <c r="Q128" s="20">
        <v>0.8</v>
      </c>
      <c r="R128" s="20">
        <f t="shared" si="11"/>
        <v>48</v>
      </c>
      <c r="S128" s="20"/>
      <c r="T128" s="20"/>
      <c r="U128" s="63"/>
      <c r="V128" s="55"/>
    </row>
    <row r="129" spans="1:22" ht="14.25" customHeight="1">
      <c r="A129" s="123"/>
      <c r="B129" s="49" t="s">
        <v>184</v>
      </c>
      <c r="C129" s="49" t="s">
        <v>9</v>
      </c>
      <c r="D129" s="49">
        <v>35</v>
      </c>
      <c r="E129" s="49">
        <v>1</v>
      </c>
      <c r="F129" s="49">
        <v>0.8</v>
      </c>
      <c r="G129" s="49">
        <f t="shared" si="6"/>
        <v>28</v>
      </c>
      <c r="H129" s="49">
        <v>6</v>
      </c>
      <c r="I129" s="20">
        <v>0.9</v>
      </c>
      <c r="J129" s="20">
        <f t="shared" si="7"/>
        <v>5.4</v>
      </c>
      <c r="K129" s="20">
        <v>0.9</v>
      </c>
      <c r="L129" s="20">
        <f t="shared" si="8"/>
        <v>5.4</v>
      </c>
      <c r="M129" s="20">
        <v>0.8</v>
      </c>
      <c r="N129" s="20">
        <f t="shared" si="9"/>
        <v>4.800000000000001</v>
      </c>
      <c r="O129" s="20">
        <v>0.9</v>
      </c>
      <c r="P129" s="20">
        <f>O129*H129</f>
        <v>5.4</v>
      </c>
      <c r="Q129" s="20">
        <v>0.9</v>
      </c>
      <c r="R129" s="20">
        <f>Q129*H129</f>
        <v>5.4</v>
      </c>
      <c r="S129" s="20"/>
      <c r="T129" s="20"/>
      <c r="U129" s="63"/>
      <c r="V129" s="55"/>
    </row>
    <row r="130" spans="1:22" ht="14.25" customHeight="1">
      <c r="A130" s="123"/>
      <c r="B130" s="49" t="s">
        <v>184</v>
      </c>
      <c r="C130" s="49" t="s">
        <v>12</v>
      </c>
      <c r="D130" s="49">
        <v>210</v>
      </c>
      <c r="E130" s="49">
        <v>2</v>
      </c>
      <c r="F130" s="51">
        <v>0.8</v>
      </c>
      <c r="G130" s="49">
        <f t="shared" si="6"/>
        <v>336</v>
      </c>
      <c r="H130" s="49">
        <v>178</v>
      </c>
      <c r="I130" s="20">
        <v>0.9</v>
      </c>
      <c r="J130" s="20">
        <f t="shared" si="7"/>
        <v>160.20000000000002</v>
      </c>
      <c r="K130" s="20">
        <v>0.9</v>
      </c>
      <c r="L130" s="20">
        <f t="shared" si="8"/>
        <v>160.20000000000002</v>
      </c>
      <c r="M130" s="20">
        <v>0.8</v>
      </c>
      <c r="N130" s="20">
        <f t="shared" si="9"/>
        <v>142.4</v>
      </c>
      <c r="O130" s="20">
        <v>0.9</v>
      </c>
      <c r="P130" s="20">
        <f>O130*H130</f>
        <v>160.20000000000002</v>
      </c>
      <c r="Q130" s="20">
        <v>0.9</v>
      </c>
      <c r="R130" s="20">
        <f>Q130*H130</f>
        <v>160.20000000000002</v>
      </c>
      <c r="S130" s="20"/>
      <c r="T130" s="20"/>
      <c r="U130" s="63"/>
      <c r="V130" s="55"/>
    </row>
    <row r="131" spans="1:22" ht="14.25" customHeight="1">
      <c r="A131" s="123"/>
      <c r="B131" s="49" t="s">
        <v>184</v>
      </c>
      <c r="C131" s="49" t="s">
        <v>211</v>
      </c>
      <c r="D131" s="49">
        <v>180</v>
      </c>
      <c r="E131" s="49">
        <v>2</v>
      </c>
      <c r="F131" s="51">
        <v>1.5</v>
      </c>
      <c r="G131" s="49">
        <f t="shared" si="6"/>
        <v>540</v>
      </c>
      <c r="H131" s="49">
        <v>108</v>
      </c>
      <c r="I131" s="20">
        <v>0.9</v>
      </c>
      <c r="J131" s="20">
        <f t="shared" si="7"/>
        <v>97.2</v>
      </c>
      <c r="K131" s="20">
        <v>0.9</v>
      </c>
      <c r="L131" s="20">
        <f t="shared" si="8"/>
        <v>97.2</v>
      </c>
      <c r="M131" s="20">
        <v>0.8</v>
      </c>
      <c r="N131" s="20">
        <f t="shared" si="9"/>
        <v>86.4</v>
      </c>
      <c r="O131" s="20">
        <v>0.9</v>
      </c>
      <c r="P131" s="20">
        <f>O131*H131</f>
        <v>97.2</v>
      </c>
      <c r="Q131" s="20">
        <v>0.9</v>
      </c>
      <c r="R131" s="20">
        <f>Q131*H131</f>
        <v>97.2</v>
      </c>
      <c r="S131" s="20"/>
      <c r="T131" s="20"/>
      <c r="U131" s="63"/>
      <c r="V131" s="55"/>
    </row>
    <row r="132" spans="1:22" s="60" customFormat="1" ht="14.25" customHeight="1">
      <c r="A132" s="124"/>
      <c r="B132" s="57" t="s">
        <v>184</v>
      </c>
      <c r="C132" s="57" t="s">
        <v>13</v>
      </c>
      <c r="D132" s="57">
        <v>23</v>
      </c>
      <c r="E132" s="57">
        <v>1</v>
      </c>
      <c r="F132" s="57">
        <v>0.8</v>
      </c>
      <c r="G132" s="57">
        <f t="shared" si="6"/>
        <v>18.400000000000002</v>
      </c>
      <c r="H132" s="57">
        <v>4</v>
      </c>
      <c r="I132" s="58">
        <v>0.9</v>
      </c>
      <c r="J132" s="58">
        <f t="shared" si="7"/>
        <v>3.6</v>
      </c>
      <c r="K132" s="58">
        <v>0.9</v>
      </c>
      <c r="L132" s="58">
        <f t="shared" si="8"/>
        <v>3.6</v>
      </c>
      <c r="M132" s="58">
        <v>0.8</v>
      </c>
      <c r="N132" s="58">
        <f t="shared" si="9"/>
        <v>3.2</v>
      </c>
      <c r="O132" s="58">
        <v>0.9</v>
      </c>
      <c r="P132" s="58">
        <f>O132*H132</f>
        <v>3.6</v>
      </c>
      <c r="Q132" s="58">
        <v>0.9</v>
      </c>
      <c r="R132" s="58">
        <f>Q132*H132</f>
        <v>3.6</v>
      </c>
      <c r="S132" s="58"/>
      <c r="T132" s="58"/>
      <c r="U132" s="64">
        <f>SUM(SUM(I128:I132)/5,SUM(K128:K132)/5,SUM(M128:M132)/5,SUM(O128:O132)/5,SUM(Q128:Q132)/5)/5</f>
        <v>0.8720000000000001</v>
      </c>
      <c r="V132" s="59">
        <f>SUM(J128:J132,L128:L132,N128:N132,P128:P132,R128:R132)/60</f>
        <v>25.90666666666667</v>
      </c>
    </row>
    <row r="133" spans="1:22" ht="14.25" customHeight="1">
      <c r="A133" s="122" t="s">
        <v>163</v>
      </c>
      <c r="B133" s="49" t="s">
        <v>185</v>
      </c>
      <c r="C133" s="49" t="s">
        <v>8</v>
      </c>
      <c r="D133" s="49">
        <v>36</v>
      </c>
      <c r="E133" s="49">
        <v>2</v>
      </c>
      <c r="F133" s="51">
        <v>1</v>
      </c>
      <c r="G133" s="49">
        <f t="shared" si="6"/>
        <v>72</v>
      </c>
      <c r="H133" s="49">
        <v>83</v>
      </c>
      <c r="I133" s="20">
        <v>0.8</v>
      </c>
      <c r="J133" s="20">
        <f t="shared" si="7"/>
        <v>66.4</v>
      </c>
      <c r="K133" s="20">
        <v>0.7</v>
      </c>
      <c r="L133" s="20">
        <f t="shared" si="8"/>
        <v>58.099999999999994</v>
      </c>
      <c r="M133" s="20">
        <v>0.75</v>
      </c>
      <c r="N133" s="20">
        <f t="shared" si="9"/>
        <v>62.25</v>
      </c>
      <c r="O133" s="20">
        <v>0.8</v>
      </c>
      <c r="P133" s="20">
        <f t="shared" si="10"/>
        <v>66.4</v>
      </c>
      <c r="Q133" s="20">
        <v>0.85</v>
      </c>
      <c r="R133" s="20">
        <f t="shared" si="11"/>
        <v>70.55</v>
      </c>
      <c r="S133" s="20"/>
      <c r="T133" s="20"/>
      <c r="U133" s="63"/>
      <c r="V133" s="55"/>
    </row>
    <row r="134" spans="1:22" ht="14.25" customHeight="1">
      <c r="A134" s="123"/>
      <c r="B134" s="49" t="s">
        <v>185</v>
      </c>
      <c r="C134" s="49" t="s">
        <v>10</v>
      </c>
      <c r="D134" s="49">
        <f>717/3</f>
        <v>239</v>
      </c>
      <c r="E134" s="49">
        <v>3</v>
      </c>
      <c r="F134" s="49">
        <v>1</v>
      </c>
      <c r="G134" s="49">
        <f t="shared" si="6"/>
        <v>717</v>
      </c>
      <c r="H134" s="49">
        <v>430</v>
      </c>
      <c r="I134" s="20">
        <v>0.8</v>
      </c>
      <c r="J134" s="20">
        <f t="shared" si="7"/>
        <v>344</v>
      </c>
      <c r="K134" s="20">
        <v>0.8</v>
      </c>
      <c r="L134" s="20">
        <f t="shared" si="8"/>
        <v>344</v>
      </c>
      <c r="M134" s="20">
        <v>0.9</v>
      </c>
      <c r="N134" s="20">
        <f t="shared" si="9"/>
        <v>387</v>
      </c>
      <c r="O134" s="20">
        <v>0.9</v>
      </c>
      <c r="P134" s="20">
        <f t="shared" si="10"/>
        <v>387</v>
      </c>
      <c r="Q134" s="20">
        <v>0.85</v>
      </c>
      <c r="R134" s="20">
        <f t="shared" si="11"/>
        <v>365.5</v>
      </c>
      <c r="S134" s="20"/>
      <c r="T134" s="20"/>
      <c r="U134" s="63"/>
      <c r="V134" s="55"/>
    </row>
    <row r="135" spans="1:22" ht="14.25" customHeight="1">
      <c r="A135" s="123"/>
      <c r="B135" s="49" t="s">
        <v>185</v>
      </c>
      <c r="C135" s="49" t="s">
        <v>12</v>
      </c>
      <c r="D135" s="49">
        <v>303</v>
      </c>
      <c r="E135" s="49">
        <v>1</v>
      </c>
      <c r="F135" s="51">
        <v>0.8</v>
      </c>
      <c r="G135" s="49">
        <f aca="true" t="shared" si="12" ref="G135:G141">D135*E135*F135</f>
        <v>242.4</v>
      </c>
      <c r="H135" s="49">
        <v>128</v>
      </c>
      <c r="I135" s="20">
        <v>0.8</v>
      </c>
      <c r="J135" s="20">
        <f t="shared" si="7"/>
        <v>102.4</v>
      </c>
      <c r="K135" s="20">
        <v>0.8</v>
      </c>
      <c r="L135" s="20">
        <f t="shared" si="8"/>
        <v>102.4</v>
      </c>
      <c r="M135" s="20">
        <v>0.8</v>
      </c>
      <c r="N135" s="20">
        <f t="shared" si="9"/>
        <v>102.4</v>
      </c>
      <c r="O135" s="20">
        <v>0.8</v>
      </c>
      <c r="P135" s="20">
        <f t="shared" si="10"/>
        <v>102.4</v>
      </c>
      <c r="Q135" s="20">
        <v>0.85</v>
      </c>
      <c r="R135" s="20">
        <f t="shared" si="11"/>
        <v>108.8</v>
      </c>
      <c r="S135" s="20"/>
      <c r="T135" s="20"/>
      <c r="U135" s="63"/>
      <c r="V135" s="55"/>
    </row>
    <row r="136" spans="1:22" ht="14.25" customHeight="1">
      <c r="A136" s="123"/>
      <c r="B136" s="49" t="s">
        <v>185</v>
      </c>
      <c r="C136" s="49" t="s">
        <v>28</v>
      </c>
      <c r="D136" s="49">
        <v>622</v>
      </c>
      <c r="E136" s="49">
        <v>1</v>
      </c>
      <c r="F136" s="49">
        <v>1.3</v>
      </c>
      <c r="G136" s="49">
        <f t="shared" si="12"/>
        <v>808.6</v>
      </c>
      <c r="H136" s="49">
        <v>162</v>
      </c>
      <c r="I136" s="20">
        <v>0.8</v>
      </c>
      <c r="J136" s="20">
        <f t="shared" si="7"/>
        <v>129.6</v>
      </c>
      <c r="K136" s="20">
        <v>0.8</v>
      </c>
      <c r="L136" s="20">
        <f t="shared" si="8"/>
        <v>129.6</v>
      </c>
      <c r="M136" s="20">
        <v>0.8</v>
      </c>
      <c r="N136" s="20">
        <f t="shared" si="9"/>
        <v>129.6</v>
      </c>
      <c r="O136" s="20">
        <v>0.8</v>
      </c>
      <c r="P136" s="20">
        <f t="shared" si="10"/>
        <v>129.6</v>
      </c>
      <c r="Q136" s="20">
        <v>0.85</v>
      </c>
      <c r="R136" s="20">
        <f t="shared" si="11"/>
        <v>137.7</v>
      </c>
      <c r="S136" s="20"/>
      <c r="T136" s="20"/>
      <c r="U136" s="63"/>
      <c r="V136" s="55"/>
    </row>
    <row r="137" spans="1:22" ht="14.25" customHeight="1">
      <c r="A137" s="123"/>
      <c r="B137" s="49" t="s">
        <v>212</v>
      </c>
      <c r="C137" s="49" t="s">
        <v>8</v>
      </c>
      <c r="D137" s="49">
        <v>26</v>
      </c>
      <c r="E137" s="49">
        <v>2</v>
      </c>
      <c r="F137" s="51">
        <v>1</v>
      </c>
      <c r="G137" s="49">
        <f t="shared" si="12"/>
        <v>52</v>
      </c>
      <c r="H137" s="49">
        <v>60</v>
      </c>
      <c r="I137" s="20">
        <v>1</v>
      </c>
      <c r="J137" s="20">
        <f t="shared" si="7"/>
        <v>60</v>
      </c>
      <c r="K137" s="20">
        <v>1</v>
      </c>
      <c r="L137" s="20">
        <f t="shared" si="8"/>
        <v>60</v>
      </c>
      <c r="M137" s="20">
        <v>1</v>
      </c>
      <c r="N137" s="20">
        <f t="shared" si="9"/>
        <v>60</v>
      </c>
      <c r="O137" s="20">
        <v>1</v>
      </c>
      <c r="P137" s="20">
        <f t="shared" si="10"/>
        <v>60</v>
      </c>
      <c r="Q137" s="20">
        <v>0.8</v>
      </c>
      <c r="R137" s="20">
        <f t="shared" si="11"/>
        <v>48</v>
      </c>
      <c r="S137" s="20"/>
      <c r="T137" s="20"/>
      <c r="U137" s="63"/>
      <c r="V137" s="55"/>
    </row>
    <row r="138" spans="1:22" ht="14.25" customHeight="1">
      <c r="A138" s="123"/>
      <c r="B138" s="49" t="s">
        <v>212</v>
      </c>
      <c r="C138" s="49" t="s">
        <v>9</v>
      </c>
      <c r="D138" s="49">
        <v>35</v>
      </c>
      <c r="E138" s="49">
        <v>1</v>
      </c>
      <c r="F138" s="49">
        <v>0.8</v>
      </c>
      <c r="G138" s="49">
        <f t="shared" si="12"/>
        <v>28</v>
      </c>
      <c r="H138" s="49">
        <v>6</v>
      </c>
      <c r="I138" s="20">
        <v>1</v>
      </c>
      <c r="J138" s="20">
        <f t="shared" si="7"/>
        <v>6</v>
      </c>
      <c r="K138" s="20">
        <v>1</v>
      </c>
      <c r="L138" s="20">
        <f t="shared" si="8"/>
        <v>6</v>
      </c>
      <c r="M138" s="20">
        <v>1</v>
      </c>
      <c r="N138" s="20">
        <f t="shared" si="9"/>
        <v>6</v>
      </c>
      <c r="O138" s="20">
        <v>1</v>
      </c>
      <c r="P138" s="20">
        <f t="shared" si="10"/>
        <v>6</v>
      </c>
      <c r="Q138" s="20">
        <v>0.8</v>
      </c>
      <c r="R138" s="20">
        <f t="shared" si="11"/>
        <v>4.800000000000001</v>
      </c>
      <c r="S138" s="20"/>
      <c r="T138" s="20"/>
      <c r="U138" s="63"/>
      <c r="V138" s="55"/>
    </row>
    <row r="139" spans="1:22" ht="14.25" customHeight="1">
      <c r="A139" s="123"/>
      <c r="B139" s="49" t="s">
        <v>212</v>
      </c>
      <c r="C139" s="49" t="s">
        <v>12</v>
      </c>
      <c r="D139" s="49">
        <v>210</v>
      </c>
      <c r="E139" s="49">
        <v>1</v>
      </c>
      <c r="F139" s="51">
        <v>0.8</v>
      </c>
      <c r="G139" s="49">
        <f t="shared" si="12"/>
        <v>168</v>
      </c>
      <c r="H139" s="49">
        <v>89</v>
      </c>
      <c r="I139" s="20">
        <v>1</v>
      </c>
      <c r="J139" s="20">
        <f t="shared" si="7"/>
        <v>89</v>
      </c>
      <c r="K139" s="20">
        <v>1</v>
      </c>
      <c r="L139" s="20">
        <f t="shared" si="8"/>
        <v>89</v>
      </c>
      <c r="M139" s="20">
        <v>1</v>
      </c>
      <c r="N139" s="20">
        <f t="shared" si="9"/>
        <v>89</v>
      </c>
      <c r="O139" s="20">
        <v>1</v>
      </c>
      <c r="P139" s="20">
        <f t="shared" si="10"/>
        <v>89</v>
      </c>
      <c r="Q139" s="20">
        <v>0.8</v>
      </c>
      <c r="R139" s="20">
        <f t="shared" si="11"/>
        <v>71.2</v>
      </c>
      <c r="S139" s="20"/>
      <c r="T139" s="20"/>
      <c r="U139" s="63"/>
      <c r="V139" s="55"/>
    </row>
    <row r="140" spans="1:22" ht="14.25" customHeight="1">
      <c r="A140" s="123"/>
      <c r="B140" s="49" t="s">
        <v>212</v>
      </c>
      <c r="C140" s="49" t="s">
        <v>13</v>
      </c>
      <c r="D140" s="49">
        <v>23</v>
      </c>
      <c r="E140" s="49">
        <v>1</v>
      </c>
      <c r="F140" s="49">
        <v>0.8</v>
      </c>
      <c r="G140" s="49">
        <f t="shared" si="12"/>
        <v>18.400000000000002</v>
      </c>
      <c r="H140" s="49">
        <v>4</v>
      </c>
      <c r="I140" s="20">
        <v>1</v>
      </c>
      <c r="J140" s="20">
        <f t="shared" si="7"/>
        <v>4</v>
      </c>
      <c r="K140" s="20">
        <v>1</v>
      </c>
      <c r="L140" s="20">
        <f t="shared" si="8"/>
        <v>4</v>
      </c>
      <c r="M140" s="20">
        <v>1</v>
      </c>
      <c r="N140" s="20">
        <f t="shared" si="9"/>
        <v>4</v>
      </c>
      <c r="O140" s="20">
        <v>1</v>
      </c>
      <c r="P140" s="20">
        <f t="shared" si="10"/>
        <v>4</v>
      </c>
      <c r="Q140" s="20">
        <v>0.8</v>
      </c>
      <c r="R140" s="20">
        <f t="shared" si="11"/>
        <v>3.2</v>
      </c>
      <c r="S140" s="20"/>
      <c r="T140" s="20"/>
      <c r="U140" s="63"/>
      <c r="V140" s="55"/>
    </row>
    <row r="141" spans="1:22" s="60" customFormat="1" ht="14.25" customHeight="1">
      <c r="A141" s="124"/>
      <c r="B141" s="57" t="s">
        <v>212</v>
      </c>
      <c r="C141" s="57" t="s">
        <v>213</v>
      </c>
      <c r="D141" s="57">
        <v>180</v>
      </c>
      <c r="E141" s="57">
        <v>2</v>
      </c>
      <c r="F141" s="61">
        <v>1.5</v>
      </c>
      <c r="G141" s="57">
        <f t="shared" si="12"/>
        <v>540</v>
      </c>
      <c r="H141" s="57">
        <v>108</v>
      </c>
      <c r="I141" s="58">
        <v>1</v>
      </c>
      <c r="J141" s="58">
        <f>H141*I141</f>
        <v>108</v>
      </c>
      <c r="K141" s="58">
        <v>1</v>
      </c>
      <c r="L141" s="58">
        <f>H141*K141</f>
        <v>108</v>
      </c>
      <c r="M141" s="58">
        <v>1</v>
      </c>
      <c r="N141" s="58">
        <f>H141*M141</f>
        <v>108</v>
      </c>
      <c r="O141" s="58">
        <v>1</v>
      </c>
      <c r="P141" s="58">
        <f>O141*H141</f>
        <v>108</v>
      </c>
      <c r="Q141" s="58">
        <v>0.8</v>
      </c>
      <c r="R141" s="58">
        <f>Q141*H141</f>
        <v>86.4</v>
      </c>
      <c r="S141" s="58"/>
      <c r="T141" s="58"/>
      <c r="U141" s="64">
        <v>0.8944444444444443</v>
      </c>
      <c r="V141" s="59">
        <f>SUM(J133:J141,L133:L141,N133:N141,P133:P141,R133:R141)/60</f>
        <v>76.78833333333334</v>
      </c>
    </row>
    <row r="142" spans="1:22" ht="19.5" customHeight="1">
      <c r="A142" s="115" t="s">
        <v>219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 ht="19.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</row>
    <row r="144" spans="1:22" ht="19.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</row>
    <row r="145" spans="1:22" ht="19.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65"/>
      <c r="V145" s="56"/>
    </row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36">
    <mergeCell ref="A72:A74"/>
    <mergeCell ref="A133:A141"/>
    <mergeCell ref="A97:A109"/>
    <mergeCell ref="A110:A114"/>
    <mergeCell ref="A115:A122"/>
    <mergeCell ref="A123:A127"/>
    <mergeCell ref="A81:A96"/>
    <mergeCell ref="A128:A132"/>
    <mergeCell ref="B5:B6"/>
    <mergeCell ref="C5:C6"/>
    <mergeCell ref="K5:L5"/>
    <mergeCell ref="A55:A71"/>
    <mergeCell ref="F5:F6"/>
    <mergeCell ref="G5:G6"/>
    <mergeCell ref="D5:D6"/>
    <mergeCell ref="E5:E6"/>
    <mergeCell ref="A142:V143"/>
    <mergeCell ref="A2:V3"/>
    <mergeCell ref="H5:H6"/>
    <mergeCell ref="I5:J5"/>
    <mergeCell ref="A75:A80"/>
    <mergeCell ref="A7:A11"/>
    <mergeCell ref="A12:A19"/>
    <mergeCell ref="A34:A42"/>
    <mergeCell ref="A20:A33"/>
    <mergeCell ref="A43:A54"/>
    <mergeCell ref="X6:X7"/>
    <mergeCell ref="W6:W7"/>
    <mergeCell ref="U5:U6"/>
    <mergeCell ref="A144:V144"/>
    <mergeCell ref="M5:N5"/>
    <mergeCell ref="O5:P5"/>
    <mergeCell ref="Q5:R5"/>
    <mergeCell ref="S5:T5"/>
    <mergeCell ref="V5:V6"/>
    <mergeCell ref="A5:A6"/>
  </mergeCells>
  <printOptions gridLines="1" horizontalCentered="1"/>
  <pageMargins left="0.7086614173228347" right="0.7086614173228347" top="0.2755905511811024" bottom="0.2755905511811024" header="0.2362204724409449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2018-11-30T02:24:11Z</cp:lastPrinted>
  <dcterms:created xsi:type="dcterms:W3CDTF">2009-07-07T07:28:32Z</dcterms:created>
  <dcterms:modified xsi:type="dcterms:W3CDTF">2018-11-30T02:34:29Z</dcterms:modified>
  <cp:category/>
  <cp:version/>
  <cp:contentType/>
  <cp:contentStatus/>
</cp:coreProperties>
</file>